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icoletti_r\Desktop\PAGAMENTI AGLA\2019\annualità\"/>
    </mc:Choice>
  </mc:AlternateContent>
  <xr:revisionPtr revIDLastSave="0" documentId="13_ncr:1_{8B41D98E-3AEA-4E8B-B5EF-500070CB8D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7" i="1" l="1"/>
  <c r="D79" i="1"/>
  <c r="D70" i="1"/>
  <c r="D54" i="1"/>
  <c r="D49" i="1"/>
  <c r="D39" i="1"/>
  <c r="D24" i="1"/>
  <c r="D33" i="1"/>
  <c r="H106" i="1"/>
  <c r="D106" i="1" l="1"/>
  <c r="I58" i="1" l="1"/>
  <c r="I19" i="1"/>
  <c r="I25" i="1"/>
  <c r="I35" i="1"/>
  <c r="I43" i="1"/>
  <c r="I52" i="1"/>
  <c r="I63" i="1"/>
  <c r="I73" i="1"/>
  <c r="I81" i="1"/>
  <c r="I89" i="1"/>
  <c r="I101" i="1"/>
  <c r="I26" i="1"/>
  <c r="I36" i="1"/>
  <c r="I44" i="1"/>
  <c r="I53" i="1"/>
  <c r="I74" i="1"/>
  <c r="I90" i="1"/>
  <c r="I13" i="1"/>
  <c r="I14" i="1"/>
  <c r="I27" i="1"/>
  <c r="I37" i="1"/>
  <c r="I45" i="1"/>
  <c r="I54" i="1"/>
  <c r="I66" i="1"/>
  <c r="I75" i="1"/>
  <c r="I83" i="1"/>
  <c r="I91" i="1"/>
  <c r="I105" i="1"/>
  <c r="I29" i="1"/>
  <c r="I47" i="1"/>
  <c r="I56" i="1"/>
  <c r="I77" i="1"/>
  <c r="I85" i="1"/>
  <c r="I15" i="1"/>
  <c r="I28" i="1"/>
  <c r="I38" i="1"/>
  <c r="I46" i="1"/>
  <c r="I55" i="1"/>
  <c r="I67" i="1"/>
  <c r="I76" i="1"/>
  <c r="I84" i="1"/>
  <c r="I93" i="1"/>
  <c r="I11" i="1"/>
  <c r="I39" i="1"/>
  <c r="I68" i="1"/>
  <c r="I94" i="1"/>
  <c r="I16" i="1"/>
  <c r="I21" i="1"/>
  <c r="I30" i="1"/>
  <c r="I40" i="1"/>
  <c r="I48" i="1"/>
  <c r="I57" i="1"/>
  <c r="I70" i="1"/>
  <c r="I78" i="1"/>
  <c r="I86" i="1"/>
  <c r="I96" i="1"/>
  <c r="I34" i="1"/>
  <c r="I42" i="1"/>
  <c r="I61" i="1"/>
  <c r="I80" i="1"/>
  <c r="I100" i="1"/>
  <c r="I64" i="1"/>
  <c r="I104" i="1"/>
  <c r="I22" i="1"/>
  <c r="I31" i="1"/>
  <c r="I41" i="1"/>
  <c r="I50" i="1"/>
  <c r="I59" i="1"/>
  <c r="I71" i="1"/>
  <c r="I79" i="1"/>
  <c r="I87" i="1"/>
  <c r="I97" i="1"/>
  <c r="I23" i="1"/>
  <c r="I51" i="1"/>
  <c r="I72" i="1"/>
  <c r="I88" i="1"/>
  <c r="I82" i="1"/>
  <c r="I106" i="1" l="1"/>
</calcChain>
</file>

<file path=xl/sharedStrings.xml><?xml version="1.0" encoding="utf-8"?>
<sst xmlns="http://schemas.openxmlformats.org/spreadsheetml/2006/main" count="298" uniqueCount="231">
  <si>
    <t>EDENRED ITALIA S.R.L.</t>
  </si>
  <si>
    <t/>
  </si>
  <si>
    <t>4600071516</t>
  </si>
  <si>
    <t>TRENITALIA S.P.A. A SOCIO UNICO</t>
  </si>
  <si>
    <t>FT/2019/1</t>
  </si>
  <si>
    <t>N45823</t>
  </si>
  <si>
    <t>FT/2019/5</t>
  </si>
  <si>
    <t>2018905518</t>
  </si>
  <si>
    <t>ENGINEERING S.P.A.</t>
  </si>
  <si>
    <t>FT/2019/3</t>
  </si>
  <si>
    <t>2-431</t>
  </si>
  <si>
    <t>TEAM MEMORES COMPUTER S.P.A.</t>
  </si>
  <si>
    <t>FT/2019/4</t>
  </si>
  <si>
    <t>4600079522</t>
  </si>
  <si>
    <t>FT/2019/2</t>
  </si>
  <si>
    <t>VE0Q6-1</t>
  </si>
  <si>
    <t>ALMA MATER STUDIORUM - UNIVERSITA' DI BOLOGNA</t>
  </si>
  <si>
    <t>FT/2019/6</t>
  </si>
  <si>
    <t>TE000066/2018</t>
  </si>
  <si>
    <t>TPER SPA</t>
  </si>
  <si>
    <t>FT/2019/7</t>
  </si>
  <si>
    <t>N42392</t>
  </si>
  <si>
    <t>FT/2019/8</t>
  </si>
  <si>
    <t>N42457</t>
  </si>
  <si>
    <t>FT/2019/9</t>
  </si>
  <si>
    <t>6820190207000523</t>
  </si>
  <si>
    <t>TELECOM ITALIA S.P.A. DIREZIONE COORDINAMENTO VIVENDI SA</t>
  </si>
  <si>
    <t>FT/2019/12</t>
  </si>
  <si>
    <t>8101000288</t>
  </si>
  <si>
    <t>FT/2019/10</t>
  </si>
  <si>
    <t>85/2</t>
  </si>
  <si>
    <t>FT/2019/13</t>
  </si>
  <si>
    <t>8101001488</t>
  </si>
  <si>
    <t>FT/2019/11</t>
  </si>
  <si>
    <t>N42984</t>
  </si>
  <si>
    <t>FT/2019/25</t>
  </si>
  <si>
    <t>4600016619</t>
  </si>
  <si>
    <t>FT/2019/15</t>
  </si>
  <si>
    <t>2100000030</t>
  </si>
  <si>
    <t>SOCIETÀ EMILIANA TRASPORTI AUTOFILOVIARI S.P.A.</t>
  </si>
  <si>
    <t>FT/2019/16</t>
  </si>
  <si>
    <t>4600007740</t>
  </si>
  <si>
    <t>FT/2019/14</t>
  </si>
  <si>
    <t>2100000035</t>
  </si>
  <si>
    <t>FT/2019/18</t>
  </si>
  <si>
    <t>2100000036</t>
  </si>
  <si>
    <t>FT/2019/17</t>
  </si>
  <si>
    <t>000071T FC</t>
  </si>
  <si>
    <t>START ROMAGNA S.P.A.</t>
  </si>
  <si>
    <t>FT/2019/19</t>
  </si>
  <si>
    <t>000041T RA</t>
  </si>
  <si>
    <t>FT/2019/20</t>
  </si>
  <si>
    <t>MM19FPA00078</t>
  </si>
  <si>
    <t>MATICMIND S.P.A.</t>
  </si>
  <si>
    <t>FT/2019/21</t>
  </si>
  <si>
    <t>N43761</t>
  </si>
  <si>
    <t>FT/2019/29</t>
  </si>
  <si>
    <t>2800003042</t>
  </si>
  <si>
    <t>24</t>
  </si>
  <si>
    <t>FASTWEB SPA</t>
  </si>
  <si>
    <t>FT/2019/22</t>
  </si>
  <si>
    <t>4600026277</t>
  </si>
  <si>
    <t>FT/2019/31</t>
  </si>
  <si>
    <t>2100000054</t>
  </si>
  <si>
    <t>FT/2019/32</t>
  </si>
  <si>
    <t>2100000055</t>
  </si>
  <si>
    <t>FT/2019/33</t>
  </si>
  <si>
    <t>000108T FC</t>
  </si>
  <si>
    <t>FT/2019/34</t>
  </si>
  <si>
    <t>N44508</t>
  </si>
  <si>
    <t>FT/2019/37</t>
  </si>
  <si>
    <t>4600034773</t>
  </si>
  <si>
    <t>FT/2019/41</t>
  </si>
  <si>
    <t>FV19-1378</t>
  </si>
  <si>
    <t>COM METODI S.P.A.</t>
  </si>
  <si>
    <t>FT/2019/40</t>
  </si>
  <si>
    <t>2100000083</t>
  </si>
  <si>
    <t>FT/2019/43</t>
  </si>
  <si>
    <t>2100000081</t>
  </si>
  <si>
    <t>FT/2019/42</t>
  </si>
  <si>
    <t>000137T FC</t>
  </si>
  <si>
    <t>FT/2019/44</t>
  </si>
  <si>
    <t>000319T RN</t>
  </si>
  <si>
    <t>FT/2019/45</t>
  </si>
  <si>
    <t>1/PA</t>
  </si>
  <si>
    <t>DOTT.SSA ISABELLA LANDI DOTTORE COMMERCIALISTA E REVISORE LEGALE</t>
  </si>
  <si>
    <t>FT/2019/47</t>
  </si>
  <si>
    <t>4600044071</t>
  </si>
  <si>
    <t>FT/2019/50</t>
  </si>
  <si>
    <t>2100000097</t>
  </si>
  <si>
    <t>FT/2019/46</t>
  </si>
  <si>
    <t>N45187</t>
  </si>
  <si>
    <t>FT/2019/48</t>
  </si>
  <si>
    <t>22</t>
  </si>
  <si>
    <t>CHIARINI FRANCO</t>
  </si>
  <si>
    <t>FT/2019/51</t>
  </si>
  <si>
    <t>21</t>
  </si>
  <si>
    <t>FT/2019/53</t>
  </si>
  <si>
    <t>23</t>
  </si>
  <si>
    <t>FT/2019/52</t>
  </si>
  <si>
    <t>FT/2019/54</t>
  </si>
  <si>
    <t>N45906</t>
  </si>
  <si>
    <t>FT/2019/55</t>
  </si>
  <si>
    <t>4600053174</t>
  </si>
  <si>
    <t>FT/2019/56</t>
  </si>
  <si>
    <t>2019SPF00339</t>
  </si>
  <si>
    <t>TEP S.P.A.</t>
  </si>
  <si>
    <t>FT/2019/58</t>
  </si>
  <si>
    <t>8101005333</t>
  </si>
  <si>
    <t>FT/2019/57</t>
  </si>
  <si>
    <t>262/2</t>
  </si>
  <si>
    <t>FT/2019/60</t>
  </si>
  <si>
    <t>N46605</t>
  </si>
  <si>
    <t>FT/2019/61</t>
  </si>
  <si>
    <t>31/PA</t>
  </si>
  <si>
    <t>R.I.V.I. AMBIENTE E SICUREZZA S.R.L</t>
  </si>
  <si>
    <t>FT/2019/62</t>
  </si>
  <si>
    <t>PA 07-2019</t>
  </si>
  <si>
    <t>KAIROS CONSULTING S.R.L.</t>
  </si>
  <si>
    <t>FT/2019/63</t>
  </si>
  <si>
    <t>2800007255</t>
  </si>
  <si>
    <t>FT/2019/64</t>
  </si>
  <si>
    <t>N46780</t>
  </si>
  <si>
    <t>FT/2019/66</t>
  </si>
  <si>
    <t>2/8</t>
  </si>
  <si>
    <t>PRO.MED SRL</t>
  </si>
  <si>
    <t>FT/2019/65</t>
  </si>
  <si>
    <t>2019917863</t>
  </si>
  <si>
    <t>FT/2019/70</t>
  </si>
  <si>
    <t>MM19FPA00457</t>
  </si>
  <si>
    <t>FT/2019/68</t>
  </si>
  <si>
    <t>15/EL</t>
  </si>
  <si>
    <t>SCS AZIONINNOVA SPA</t>
  </si>
  <si>
    <t>FT/2019/69</t>
  </si>
  <si>
    <t>1/11/1095</t>
  </si>
  <si>
    <t>TERAPEUTICA S.R.L.</t>
  </si>
  <si>
    <t>FT/2019/67</t>
  </si>
  <si>
    <t>2019917864</t>
  </si>
  <si>
    <t>FT/2019/71</t>
  </si>
  <si>
    <t>4600062720</t>
  </si>
  <si>
    <t>FT/2019/74</t>
  </si>
  <si>
    <t>000682T RN</t>
  </si>
  <si>
    <t>FT/2019/72</t>
  </si>
  <si>
    <t>000671T RN</t>
  </si>
  <si>
    <t>FT/2019/73</t>
  </si>
  <si>
    <t>1588</t>
  </si>
  <si>
    <t>MOSCHELLA SEDUTE S.R.L.</t>
  </si>
  <si>
    <t>FT/2019/82</t>
  </si>
  <si>
    <t>1587</t>
  </si>
  <si>
    <t>FT/2019/83</t>
  </si>
  <si>
    <t>4600068572</t>
  </si>
  <si>
    <t>FT/2019/75</t>
  </si>
  <si>
    <t>109</t>
  </si>
  <si>
    <t>CERVELLI IN AZIONE S.R.L.</t>
  </si>
  <si>
    <t>FT/2019/78</t>
  </si>
  <si>
    <t>42/PA</t>
  </si>
  <si>
    <t>FT/2019/77</t>
  </si>
  <si>
    <t>FV19-2810</t>
  </si>
  <si>
    <t>FT/2019/79</t>
  </si>
  <si>
    <t>N47711</t>
  </si>
  <si>
    <t>FT/2019/85</t>
  </si>
  <si>
    <t>490/19</t>
  </si>
  <si>
    <t>CALDARINI &amp; ASSOCIATI SOCIETÀ A RESPONSABILITÀ LIMITATA</t>
  </si>
  <si>
    <t>FT/2019/88</t>
  </si>
  <si>
    <t>VE0Q6-50</t>
  </si>
  <si>
    <t>FT/2019/90</t>
  </si>
  <si>
    <t>4600078481</t>
  </si>
  <si>
    <t>FT/2019/95</t>
  </si>
  <si>
    <t>40</t>
  </si>
  <si>
    <t>AISSYSTEMS S.R.L.</t>
  </si>
  <si>
    <t>FT/2019/93</t>
  </si>
  <si>
    <t>8101006932</t>
  </si>
  <si>
    <t>FT/2019/94</t>
  </si>
  <si>
    <t>000254T FC</t>
  </si>
  <si>
    <t>FT/2019/96</t>
  </si>
  <si>
    <t>003069120674</t>
  </si>
  <si>
    <t>ENEL ENERGIA SPA</t>
  </si>
  <si>
    <t>FT/2019/97</t>
  </si>
  <si>
    <t>N48688</t>
  </si>
  <si>
    <t>FT/2019/99</t>
  </si>
  <si>
    <t>P241</t>
  </si>
  <si>
    <t>SI COMPUTER S.P.A.</t>
  </si>
  <si>
    <t>FT/2019/102</t>
  </si>
  <si>
    <t>308/05</t>
  </si>
  <si>
    <t>TECNOLASER EUROPA SRL</t>
  </si>
  <si>
    <t>FT/2019/103</t>
  </si>
  <si>
    <t>4600088882</t>
  </si>
  <si>
    <t>FT/2019/120</t>
  </si>
  <si>
    <t>009/2019</t>
  </si>
  <si>
    <t>FT/2019/104</t>
  </si>
  <si>
    <t>2019928851</t>
  </si>
  <si>
    <t>FT/2019/106</t>
  </si>
  <si>
    <t>21/EL</t>
  </si>
  <si>
    <t>FT/2019/107</t>
  </si>
  <si>
    <t>003069709528</t>
  </si>
  <si>
    <t>FT/2019/105</t>
  </si>
  <si>
    <t>N49439</t>
  </si>
  <si>
    <t>FT/2019/108</t>
  </si>
  <si>
    <t>311/05</t>
  </si>
  <si>
    <t>FT/2019/112</t>
  </si>
  <si>
    <t>FATTPA 49_19</t>
  </si>
  <si>
    <t>M.B.S. S.R.L.</t>
  </si>
  <si>
    <t>FT/2019/114</t>
  </si>
  <si>
    <t>24/EL</t>
  </si>
  <si>
    <t>FT/2019/113</t>
  </si>
  <si>
    <t>2019930185</t>
  </si>
  <si>
    <t>FT/2019/119</t>
  </si>
  <si>
    <t>2019930184</t>
  </si>
  <si>
    <t>FT/2019/116</t>
  </si>
  <si>
    <t>88/PA</t>
  </si>
  <si>
    <t>A.S.P. VALLONE MARECCHIA - AZIENDA SERVIZI ALLA PERSONA</t>
  </si>
  <si>
    <t>FT/2019/118</t>
  </si>
  <si>
    <t>MM19FPA00730</t>
  </si>
  <si>
    <t>FT/2019/117</t>
  </si>
  <si>
    <t>25/EL</t>
  </si>
  <si>
    <t>FT/2019/115</t>
  </si>
  <si>
    <t>4600099150</t>
  </si>
  <si>
    <t>FT/2019/121</t>
  </si>
  <si>
    <t>003076749100</t>
  </si>
  <si>
    <t>FT/2019/122</t>
  </si>
  <si>
    <t>Riferimento</t>
  </si>
  <si>
    <t>Nome / Ragione sociale</t>
  </si>
  <si>
    <t>Data scadenza</t>
  </si>
  <si>
    <t>Protocollo</t>
  </si>
  <si>
    <t>Data Mandato</t>
  </si>
  <si>
    <t>Giorni per importo</t>
  </si>
  <si>
    <t>Indicatore tempestività pagamenti</t>
  </si>
  <si>
    <t>TOTALE</t>
  </si>
  <si>
    <t>TEMPESTIVITA' PAGAMENTI DAL 01.01.2019 AL 31.12.2019</t>
  </si>
  <si>
    <t>Imp. base imponibile al netto di nota credito e ritenute</t>
  </si>
  <si>
    <t>GG totali rispetto a 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</si>
</sst>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43" fontId="2" fillId="3" borderId="1" xfId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50800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B0ACEF8-65FF-4CED-B83C-CF8CB22E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107"/>
  <sheetViews>
    <sheetView tabSelected="1" topLeftCell="A94" zoomScaleNormal="100" workbookViewId="0">
      <selection activeCell="A45" sqref="A45:XFD54"/>
    </sheetView>
  </sheetViews>
  <sheetFormatPr defaultRowHeight="12.5" x14ac:dyDescent="0.25"/>
  <cols>
    <col min="1" max="1" width="15" bestFit="1" customWidth="1"/>
    <col min="2" max="2" width="18" bestFit="1" customWidth="1"/>
    <col min="3" max="3" width="66" bestFit="1" customWidth="1"/>
    <col min="4" max="4" width="12.81640625" bestFit="1" customWidth="1"/>
    <col min="5" max="5" width="12.26953125" customWidth="1"/>
    <col min="6" max="6" width="11.54296875" customWidth="1"/>
    <col min="7" max="7" width="11.7265625" customWidth="1"/>
    <col min="8" max="8" width="14.26953125" customWidth="1"/>
    <col min="9" max="9" width="11.26953125" customWidth="1"/>
  </cols>
  <sheetData>
    <row r="8" spans="1:9" x14ac:dyDescent="0.25">
      <c r="C8" s="11" t="s">
        <v>228</v>
      </c>
      <c r="D8" s="11"/>
      <c r="E8" s="11"/>
    </row>
    <row r="10" spans="1:9" ht="62.5" x14ac:dyDescent="0.25">
      <c r="A10" s="10" t="s">
        <v>223</v>
      </c>
      <c r="B10" s="10" t="s">
        <v>220</v>
      </c>
      <c r="C10" s="10" t="s">
        <v>221</v>
      </c>
      <c r="D10" s="10" t="s">
        <v>229</v>
      </c>
      <c r="E10" s="10" t="s">
        <v>222</v>
      </c>
      <c r="F10" s="10" t="s">
        <v>224</v>
      </c>
      <c r="G10" s="10" t="s">
        <v>230</v>
      </c>
      <c r="H10" s="10" t="s">
        <v>225</v>
      </c>
      <c r="I10" s="10" t="s">
        <v>226</v>
      </c>
    </row>
    <row r="11" spans="1:9" x14ac:dyDescent="0.25">
      <c r="A11" t="s">
        <v>4</v>
      </c>
      <c r="B11" t="s">
        <v>2</v>
      </c>
      <c r="C11" t="s">
        <v>3</v>
      </c>
      <c r="D11" s="6">
        <v>585.32000000000005</v>
      </c>
      <c r="E11" s="1">
        <v>43535</v>
      </c>
      <c r="F11" s="1">
        <v>43486</v>
      </c>
      <c r="G11" s="2">
        <v>-49</v>
      </c>
      <c r="H11" s="6">
        <v>-28680.68</v>
      </c>
      <c r="I11" s="7">
        <f>H11/D$106</f>
        <v>-9.9392893972333682E-3</v>
      </c>
    </row>
    <row r="12" spans="1:9" x14ac:dyDescent="0.25">
      <c r="A12" t="s">
        <v>6</v>
      </c>
      <c r="B12" t="s">
        <v>5</v>
      </c>
      <c r="C12" t="s">
        <v>0</v>
      </c>
      <c r="D12" s="6">
        <v>36381.72</v>
      </c>
      <c r="E12" s="1">
        <v>43506</v>
      </c>
      <c r="F12" s="1">
        <v>43486</v>
      </c>
      <c r="G12" s="2">
        <v>-20</v>
      </c>
      <c r="H12" s="6">
        <v>-727634.4</v>
      </c>
      <c r="I12" s="7">
        <v>-0.24</v>
      </c>
    </row>
    <row r="13" spans="1:9" x14ac:dyDescent="0.25">
      <c r="A13" t="s">
        <v>9</v>
      </c>
      <c r="B13" t="s">
        <v>7</v>
      </c>
      <c r="C13" t="s">
        <v>8</v>
      </c>
      <c r="D13" s="6">
        <v>68565.47</v>
      </c>
      <c r="E13" s="1">
        <v>43485</v>
      </c>
      <c r="F13" s="1">
        <v>43486</v>
      </c>
      <c r="G13" s="2">
        <v>1</v>
      </c>
      <c r="H13" s="6">
        <v>68565.47</v>
      </c>
      <c r="I13" s="7">
        <f>H13/D$106</f>
        <v>2.3761363014660829E-2</v>
      </c>
    </row>
    <row r="14" spans="1:9" x14ac:dyDescent="0.25">
      <c r="A14" t="s">
        <v>12</v>
      </c>
      <c r="B14" t="s">
        <v>10</v>
      </c>
      <c r="C14" t="s">
        <v>11</v>
      </c>
      <c r="D14" s="6">
        <v>2215.8000000000002</v>
      </c>
      <c r="E14" s="1">
        <v>43540</v>
      </c>
      <c r="F14" s="1">
        <v>43486</v>
      </c>
      <c r="G14" s="2">
        <v>-54</v>
      </c>
      <c r="H14" s="6">
        <v>-119653.2</v>
      </c>
      <c r="I14" s="7">
        <f>H14/D$106</f>
        <v>-4.1465815388792862E-2</v>
      </c>
    </row>
    <row r="15" spans="1:9" x14ac:dyDescent="0.25">
      <c r="A15" t="s">
        <v>14</v>
      </c>
      <c r="B15" t="s">
        <v>13</v>
      </c>
      <c r="C15" t="s">
        <v>3</v>
      </c>
      <c r="D15" s="6">
        <v>480.45</v>
      </c>
      <c r="E15" s="1">
        <v>43535</v>
      </c>
      <c r="F15" s="1">
        <v>43486</v>
      </c>
      <c r="G15" s="2">
        <v>-49</v>
      </c>
      <c r="H15" s="6">
        <v>-23542.05</v>
      </c>
      <c r="I15" s="7">
        <f>H15/D$106</f>
        <v>-8.158497216737462E-3</v>
      </c>
    </row>
    <row r="16" spans="1:9" x14ac:dyDescent="0.25">
      <c r="A16" t="s">
        <v>17</v>
      </c>
      <c r="B16" t="s">
        <v>15</v>
      </c>
      <c r="C16" t="s">
        <v>16</v>
      </c>
      <c r="D16" s="6">
        <v>12793.33</v>
      </c>
      <c r="E16" s="1">
        <v>43506</v>
      </c>
      <c r="F16" s="1">
        <v>43486</v>
      </c>
      <c r="G16" s="2">
        <v>-20</v>
      </c>
      <c r="H16" s="6">
        <v>-255866.6</v>
      </c>
      <c r="I16" s="7">
        <f>H16/D$106</f>
        <v>-8.8670567939328884E-2</v>
      </c>
    </row>
    <row r="17" spans="1:9" x14ac:dyDescent="0.25">
      <c r="A17" t="s">
        <v>20</v>
      </c>
      <c r="B17" t="s">
        <v>18</v>
      </c>
      <c r="C17" t="s">
        <v>19</v>
      </c>
      <c r="D17" s="6">
        <v>21275</v>
      </c>
      <c r="E17" s="1">
        <v>43555</v>
      </c>
      <c r="F17" s="1">
        <v>43522</v>
      </c>
      <c r="G17" s="2">
        <v>-33</v>
      </c>
      <c r="H17" s="6">
        <v>-702075</v>
      </c>
      <c r="I17" s="7">
        <v>-0.23</v>
      </c>
    </row>
    <row r="18" spans="1:9" x14ac:dyDescent="0.25">
      <c r="A18" t="s">
        <v>22</v>
      </c>
      <c r="B18" t="s">
        <v>21</v>
      </c>
      <c r="C18" t="s">
        <v>0</v>
      </c>
      <c r="D18" s="6">
        <v>36178.959999999999</v>
      </c>
      <c r="E18" s="1">
        <v>43537</v>
      </c>
      <c r="F18" s="1">
        <v>43515</v>
      </c>
      <c r="G18" s="2">
        <v>-22</v>
      </c>
      <c r="H18" s="6">
        <v>-795937.12</v>
      </c>
      <c r="I18" s="7">
        <v>-0.26</v>
      </c>
    </row>
    <row r="19" spans="1:9" x14ac:dyDescent="0.25">
      <c r="A19" t="s">
        <v>24</v>
      </c>
      <c r="B19" t="s">
        <v>23</v>
      </c>
      <c r="C19" t="s">
        <v>0</v>
      </c>
      <c r="D19" s="6">
        <v>2104.3200000000002</v>
      </c>
      <c r="E19" s="1">
        <v>43537</v>
      </c>
      <c r="F19" s="1">
        <v>43515</v>
      </c>
      <c r="G19" s="2">
        <v>-22</v>
      </c>
      <c r="H19" s="6">
        <v>-46295.040000000001</v>
      </c>
      <c r="I19" s="7">
        <f>H19/D$106</f>
        <v>-1.6043545697539064E-2</v>
      </c>
    </row>
    <row r="20" spans="1:9" x14ac:dyDescent="0.25">
      <c r="A20" t="s">
        <v>27</v>
      </c>
      <c r="B20" t="s">
        <v>25</v>
      </c>
      <c r="C20" t="s">
        <v>26</v>
      </c>
      <c r="D20" s="6">
        <v>82615.7</v>
      </c>
      <c r="E20" s="1">
        <v>43548</v>
      </c>
      <c r="F20" s="1">
        <v>43522</v>
      </c>
      <c r="G20" s="2">
        <v>-26</v>
      </c>
      <c r="H20" s="6">
        <v>-2148008.2000000002</v>
      </c>
      <c r="I20" s="7">
        <v>-0.71</v>
      </c>
    </row>
    <row r="21" spans="1:9" x14ac:dyDescent="0.25">
      <c r="A21" t="s">
        <v>29</v>
      </c>
      <c r="B21" t="s">
        <v>28</v>
      </c>
      <c r="C21" t="s">
        <v>3</v>
      </c>
      <c r="D21" s="6">
        <v>813.82</v>
      </c>
      <c r="E21" s="1">
        <v>43578</v>
      </c>
      <c r="F21" s="1">
        <v>43522</v>
      </c>
      <c r="G21" s="2">
        <v>-56</v>
      </c>
      <c r="H21" s="6">
        <v>-45573.919999999998</v>
      </c>
      <c r="I21" s="7">
        <f>H21/D$106</f>
        <v>-1.5793641567994961E-2</v>
      </c>
    </row>
    <row r="22" spans="1:9" x14ac:dyDescent="0.25">
      <c r="A22" t="s">
        <v>31</v>
      </c>
      <c r="B22" t="s">
        <v>30</v>
      </c>
      <c r="C22" t="s">
        <v>11</v>
      </c>
      <c r="D22" s="6">
        <v>493</v>
      </c>
      <c r="E22" s="1">
        <v>43541</v>
      </c>
      <c r="F22" s="1">
        <v>43538</v>
      </c>
      <c r="G22" s="2">
        <v>-3</v>
      </c>
      <c r="H22" s="6">
        <v>-1479</v>
      </c>
      <c r="I22" s="7">
        <f>H22/D$106</f>
        <v>-5.1254743675910579E-4</v>
      </c>
    </row>
    <row r="23" spans="1:9" x14ac:dyDescent="0.25">
      <c r="A23" t="s">
        <v>33</v>
      </c>
      <c r="B23" t="s">
        <v>32</v>
      </c>
      <c r="C23" t="s">
        <v>3</v>
      </c>
      <c r="D23" s="6">
        <v>4370.7299999999996</v>
      </c>
      <c r="E23" s="1">
        <v>43578</v>
      </c>
      <c r="F23" s="1">
        <v>43522</v>
      </c>
      <c r="G23" s="2">
        <v>-56</v>
      </c>
      <c r="H23" s="6">
        <v>-244760.88</v>
      </c>
      <c r="I23" s="7">
        <f>H23/D$106</f>
        <v>-8.4821880772753946E-2</v>
      </c>
    </row>
    <row r="24" spans="1:9" x14ac:dyDescent="0.25">
      <c r="A24" t="s">
        <v>35</v>
      </c>
      <c r="B24" t="s">
        <v>34</v>
      </c>
      <c r="C24" t="s">
        <v>0</v>
      </c>
      <c r="D24" s="6">
        <f>33899.28-131.52-328.8-2038.56</f>
        <v>31400.399999999998</v>
      </c>
      <c r="E24" s="1">
        <v>43579</v>
      </c>
      <c r="F24" s="1">
        <v>43559</v>
      </c>
      <c r="G24" s="2">
        <v>-20</v>
      </c>
      <c r="H24" s="6">
        <v>-677985.6</v>
      </c>
      <c r="I24" s="7">
        <v>-0.21</v>
      </c>
    </row>
    <row r="25" spans="1:9" x14ac:dyDescent="0.25">
      <c r="A25" t="s">
        <v>37</v>
      </c>
      <c r="B25" t="s">
        <v>36</v>
      </c>
      <c r="C25" t="s">
        <v>3</v>
      </c>
      <c r="D25" s="6">
        <v>609.95000000000005</v>
      </c>
      <c r="E25" s="1">
        <v>43597</v>
      </c>
      <c r="F25" s="1">
        <v>43538</v>
      </c>
      <c r="G25" s="2">
        <v>-59</v>
      </c>
      <c r="H25" s="6">
        <v>-35987.050000000003</v>
      </c>
      <c r="I25" s="7">
        <f>H25/D$106</f>
        <v>-1.2471311855322367E-2</v>
      </c>
    </row>
    <row r="26" spans="1:9" x14ac:dyDescent="0.25">
      <c r="A26" t="s">
        <v>40</v>
      </c>
      <c r="B26" t="s">
        <v>38</v>
      </c>
      <c r="C26" t="s">
        <v>39</v>
      </c>
      <c r="D26" s="6">
        <v>195.45</v>
      </c>
      <c r="E26" s="1">
        <v>43567</v>
      </c>
      <c r="F26" s="1">
        <v>43539</v>
      </c>
      <c r="G26" s="2">
        <v>-28</v>
      </c>
      <c r="H26" s="6">
        <v>-5472.6</v>
      </c>
      <c r="I26" s="7">
        <f>H26/D$106</f>
        <v>-1.896529481006006E-3</v>
      </c>
    </row>
    <row r="27" spans="1:9" x14ac:dyDescent="0.25">
      <c r="A27" t="s">
        <v>42</v>
      </c>
      <c r="B27" t="s">
        <v>41</v>
      </c>
      <c r="C27" t="s">
        <v>3</v>
      </c>
      <c r="D27" s="6">
        <v>907.64</v>
      </c>
      <c r="E27" s="1">
        <v>43597</v>
      </c>
      <c r="F27" s="1">
        <v>43538</v>
      </c>
      <c r="G27" s="2">
        <v>-59</v>
      </c>
      <c r="H27" s="6">
        <v>-53550.76</v>
      </c>
      <c r="I27" s="7">
        <f>H27/D$106</f>
        <v>-1.8558015398581512E-2</v>
      </c>
    </row>
    <row r="28" spans="1:9" x14ac:dyDescent="0.25">
      <c r="A28" t="s">
        <v>44</v>
      </c>
      <c r="B28" t="s">
        <v>43</v>
      </c>
      <c r="C28" t="s">
        <v>39</v>
      </c>
      <c r="D28" s="6">
        <v>1430.91</v>
      </c>
      <c r="E28" s="1">
        <v>43567</v>
      </c>
      <c r="F28" s="1">
        <v>43539</v>
      </c>
      <c r="G28" s="2">
        <v>-28</v>
      </c>
      <c r="H28" s="6">
        <v>-40065.480000000003</v>
      </c>
      <c r="I28" s="7">
        <f>H28/D$106</f>
        <v>-1.3884691735309818E-2</v>
      </c>
    </row>
    <row r="29" spans="1:9" x14ac:dyDescent="0.25">
      <c r="A29" t="s">
        <v>46</v>
      </c>
      <c r="B29" t="s">
        <v>45</v>
      </c>
      <c r="C29" t="s">
        <v>39</v>
      </c>
      <c r="D29" s="6">
        <v>896.36</v>
      </c>
      <c r="E29" s="1">
        <v>43567</v>
      </c>
      <c r="F29" s="1">
        <v>43539</v>
      </c>
      <c r="G29" s="2">
        <v>-28</v>
      </c>
      <c r="H29" s="6">
        <v>-25098.080000000002</v>
      </c>
      <c r="I29" s="7">
        <f>H29/D$106</f>
        <v>-8.6977393993069498E-3</v>
      </c>
    </row>
    <row r="30" spans="1:9" x14ac:dyDescent="0.25">
      <c r="A30" t="s">
        <v>49</v>
      </c>
      <c r="B30" t="s">
        <v>47</v>
      </c>
      <c r="C30" t="s">
        <v>48</v>
      </c>
      <c r="D30" s="6">
        <v>1450.65</v>
      </c>
      <c r="E30" s="1">
        <v>43568</v>
      </c>
      <c r="F30" s="1">
        <v>43539</v>
      </c>
      <c r="G30" s="2">
        <v>-29</v>
      </c>
      <c r="H30" s="6">
        <v>-42068.85</v>
      </c>
      <c r="I30" s="7">
        <f>H30/D$106</f>
        <v>-1.4578959590874447E-2</v>
      </c>
    </row>
    <row r="31" spans="1:9" x14ac:dyDescent="0.25">
      <c r="A31" t="s">
        <v>51</v>
      </c>
      <c r="B31" t="s">
        <v>50</v>
      </c>
      <c r="C31" t="s">
        <v>48</v>
      </c>
      <c r="D31" s="6">
        <v>243.2</v>
      </c>
      <c r="E31" s="1">
        <v>43568</v>
      </c>
      <c r="F31" s="1">
        <v>43539</v>
      </c>
      <c r="G31" s="2">
        <v>-29</v>
      </c>
      <c r="H31" s="6">
        <v>-7052.8</v>
      </c>
      <c r="I31" s="7">
        <f>H31/D$106</f>
        <v>-2.4441477768591085E-3</v>
      </c>
    </row>
    <row r="32" spans="1:9" x14ac:dyDescent="0.25">
      <c r="A32" t="s">
        <v>54</v>
      </c>
      <c r="B32" t="s">
        <v>52</v>
      </c>
      <c r="C32" t="s">
        <v>53</v>
      </c>
      <c r="D32" s="6">
        <v>23795.97</v>
      </c>
      <c r="E32" s="1">
        <v>43572</v>
      </c>
      <c r="F32" s="1">
        <v>43545</v>
      </c>
      <c r="G32" s="2">
        <v>-27</v>
      </c>
      <c r="H32" s="6">
        <v>-642491.18999999994</v>
      </c>
      <c r="I32" s="7">
        <v>-0.21</v>
      </c>
    </row>
    <row r="33" spans="1:9" x14ac:dyDescent="0.25">
      <c r="A33" t="s">
        <v>56</v>
      </c>
      <c r="B33" t="s">
        <v>55</v>
      </c>
      <c r="C33" t="s">
        <v>0</v>
      </c>
      <c r="D33" s="6">
        <f>33586.92-15979.68</f>
        <v>17607.239999999998</v>
      </c>
      <c r="E33" s="1">
        <v>43579</v>
      </c>
      <c r="F33" s="1">
        <v>43559</v>
      </c>
      <c r="G33" s="2">
        <v>-20</v>
      </c>
      <c r="H33" s="6">
        <v>-671738.4</v>
      </c>
      <c r="I33" s="7">
        <v>-0.22</v>
      </c>
    </row>
    <row r="34" spans="1:9" x14ac:dyDescent="0.25">
      <c r="A34" t="s">
        <v>60</v>
      </c>
      <c r="B34" t="s">
        <v>57</v>
      </c>
      <c r="C34" t="s">
        <v>59</v>
      </c>
      <c r="D34" s="6">
        <v>18632.62</v>
      </c>
      <c r="E34" s="1">
        <v>43577</v>
      </c>
      <c r="F34" s="1">
        <v>43557</v>
      </c>
      <c r="G34" s="2">
        <v>-20</v>
      </c>
      <c r="H34" s="6">
        <v>-372652.4</v>
      </c>
      <c r="I34" s="7">
        <f>H34/D$106</f>
        <v>-0.12914268588379244</v>
      </c>
    </row>
    <row r="35" spans="1:9" x14ac:dyDescent="0.25">
      <c r="A35" t="s">
        <v>62</v>
      </c>
      <c r="B35" t="s">
        <v>61</v>
      </c>
      <c r="C35" t="s">
        <v>3</v>
      </c>
      <c r="D35" s="6">
        <v>667.73</v>
      </c>
      <c r="E35" s="1">
        <v>43633</v>
      </c>
      <c r="F35" s="1">
        <v>43574</v>
      </c>
      <c r="G35" s="2">
        <v>-59</v>
      </c>
      <c r="H35" s="6">
        <v>-39396.07</v>
      </c>
      <c r="I35" s="7">
        <f>H35/D$106</f>
        <v>-1.3652707705802776E-2</v>
      </c>
    </row>
    <row r="36" spans="1:9" x14ac:dyDescent="0.25">
      <c r="A36" t="s">
        <v>64</v>
      </c>
      <c r="B36" t="s">
        <v>63</v>
      </c>
      <c r="C36" t="s">
        <v>39</v>
      </c>
      <c r="D36" s="6">
        <v>713.64</v>
      </c>
      <c r="E36" s="1">
        <v>43604</v>
      </c>
      <c r="F36" s="1">
        <v>43578</v>
      </c>
      <c r="G36" s="2">
        <v>-26</v>
      </c>
      <c r="H36" s="6">
        <v>-18554.64</v>
      </c>
      <c r="I36" s="7">
        <f>H36/D$106</f>
        <v>-6.4301103258877449E-3</v>
      </c>
    </row>
    <row r="37" spans="1:9" x14ac:dyDescent="0.25">
      <c r="A37" t="s">
        <v>66</v>
      </c>
      <c r="B37" t="s">
        <v>65</v>
      </c>
      <c r="C37" t="s">
        <v>39</v>
      </c>
      <c r="D37" s="6">
        <v>923.64</v>
      </c>
      <c r="E37" s="1">
        <v>43604</v>
      </c>
      <c r="F37" s="1">
        <v>43578</v>
      </c>
      <c r="G37" s="2">
        <v>-26</v>
      </c>
      <c r="H37" s="6">
        <v>-24014.639999999999</v>
      </c>
      <c r="I37" s="7">
        <f>H37/D$106</f>
        <v>-8.3222732770065529E-3</v>
      </c>
    </row>
    <row r="38" spans="1:9" x14ac:dyDescent="0.25">
      <c r="A38" t="s">
        <v>68</v>
      </c>
      <c r="B38" t="s">
        <v>67</v>
      </c>
      <c r="C38" t="s">
        <v>48</v>
      </c>
      <c r="D38" s="6">
        <v>1160.9000000000001</v>
      </c>
      <c r="E38" s="1">
        <v>43604</v>
      </c>
      <c r="F38" s="1">
        <v>43578</v>
      </c>
      <c r="G38" s="2">
        <v>-26</v>
      </c>
      <c r="H38" s="6">
        <v>-30183.4</v>
      </c>
      <c r="I38" s="7">
        <f>H38/D$106</f>
        <v>-1.0460056999780119E-2</v>
      </c>
    </row>
    <row r="39" spans="1:9" x14ac:dyDescent="0.25">
      <c r="A39" t="s">
        <v>70</v>
      </c>
      <c r="B39" t="s">
        <v>69</v>
      </c>
      <c r="C39" t="s">
        <v>0</v>
      </c>
      <c r="D39" s="6">
        <f>33986.96-630.2-98.64</f>
        <v>33258.120000000003</v>
      </c>
      <c r="E39" s="1">
        <v>43617</v>
      </c>
      <c r="F39" s="1">
        <v>43619</v>
      </c>
      <c r="G39" s="2">
        <v>2</v>
      </c>
      <c r="H39" s="6">
        <v>67973.919999999998</v>
      </c>
      <c r="I39" s="7">
        <f>H39/D$106</f>
        <v>2.355636136745674E-2</v>
      </c>
    </row>
    <row r="40" spans="1:9" x14ac:dyDescent="0.25">
      <c r="A40" t="s">
        <v>72</v>
      </c>
      <c r="B40" t="s">
        <v>71</v>
      </c>
      <c r="C40" t="s">
        <v>3</v>
      </c>
      <c r="D40" s="6">
        <v>734.09</v>
      </c>
      <c r="E40" s="1">
        <v>43654</v>
      </c>
      <c r="F40" s="1">
        <v>43595</v>
      </c>
      <c r="G40" s="2">
        <v>-59</v>
      </c>
      <c r="H40" s="6">
        <v>-43311.31</v>
      </c>
      <c r="I40" s="7">
        <f>H40/D$106</f>
        <v>-1.5009534092751201E-2</v>
      </c>
    </row>
    <row r="41" spans="1:9" x14ac:dyDescent="0.25">
      <c r="A41" t="s">
        <v>75</v>
      </c>
      <c r="B41" t="s">
        <v>73</v>
      </c>
      <c r="C41" t="s">
        <v>74</v>
      </c>
      <c r="D41" s="6">
        <v>12879.28</v>
      </c>
      <c r="E41" s="1">
        <v>43621</v>
      </c>
      <c r="F41" s="1">
        <v>43619</v>
      </c>
      <c r="G41" s="2">
        <v>-2</v>
      </c>
      <c r="H41" s="6">
        <v>-25758.560000000001</v>
      </c>
      <c r="I41" s="7">
        <f>H41/D$106</f>
        <v>-8.9266287373939383E-3</v>
      </c>
    </row>
    <row r="42" spans="1:9" x14ac:dyDescent="0.25">
      <c r="A42" t="s">
        <v>77</v>
      </c>
      <c r="B42" t="s">
        <v>76</v>
      </c>
      <c r="C42" t="s">
        <v>39</v>
      </c>
      <c r="D42" s="6">
        <v>195.45</v>
      </c>
      <c r="E42" s="1">
        <v>43649</v>
      </c>
      <c r="F42" s="1">
        <v>43619</v>
      </c>
      <c r="G42" s="2">
        <v>-30</v>
      </c>
      <c r="H42" s="6">
        <v>-5863.5</v>
      </c>
      <c r="I42" s="7">
        <f>H42/D$106</f>
        <v>-2.0319958725064347E-3</v>
      </c>
    </row>
    <row r="43" spans="1:9" x14ac:dyDescent="0.25">
      <c r="A43" t="s">
        <v>79</v>
      </c>
      <c r="B43" t="s">
        <v>78</v>
      </c>
      <c r="C43" t="s">
        <v>39</v>
      </c>
      <c r="D43" s="6">
        <v>453.64</v>
      </c>
      <c r="E43" s="1">
        <v>43649</v>
      </c>
      <c r="F43" s="1">
        <v>43619</v>
      </c>
      <c r="G43" s="2">
        <v>-30</v>
      </c>
      <c r="H43" s="6">
        <v>-13609.2</v>
      </c>
      <c r="I43" s="7">
        <f>H43/D$106</f>
        <v>-4.7162681381622872E-3</v>
      </c>
    </row>
    <row r="44" spans="1:9" x14ac:dyDescent="0.25">
      <c r="A44" t="s">
        <v>81</v>
      </c>
      <c r="B44" t="s">
        <v>80</v>
      </c>
      <c r="C44" t="s">
        <v>48</v>
      </c>
      <c r="D44" s="6">
        <v>392.35</v>
      </c>
      <c r="E44" s="1">
        <v>43651</v>
      </c>
      <c r="F44" s="1">
        <v>43622</v>
      </c>
      <c r="G44" s="2">
        <v>-29</v>
      </c>
      <c r="H44" s="6">
        <v>-11378.15</v>
      </c>
      <c r="I44" s="7">
        <f>H44/D$106</f>
        <v>-3.9430977806359834E-3</v>
      </c>
    </row>
    <row r="45" spans="1:9" x14ac:dyDescent="0.25">
      <c r="A45" t="s">
        <v>83</v>
      </c>
      <c r="B45" t="s">
        <v>82</v>
      </c>
      <c r="C45" t="s">
        <v>48</v>
      </c>
      <c r="D45" s="6">
        <v>486.4</v>
      </c>
      <c r="E45" s="1">
        <v>43651</v>
      </c>
      <c r="F45" s="1">
        <v>43622</v>
      </c>
      <c r="G45" s="2">
        <v>-29</v>
      </c>
      <c r="H45" s="6">
        <v>-14105.6</v>
      </c>
      <c r="I45" s="7">
        <f>H45/D$106</f>
        <v>-4.8882955537182171E-3</v>
      </c>
    </row>
    <row r="46" spans="1:9" x14ac:dyDescent="0.25">
      <c r="A46" t="s">
        <v>86</v>
      </c>
      <c r="B46" t="s">
        <v>84</v>
      </c>
      <c r="C46" t="s">
        <v>85</v>
      </c>
      <c r="D46" s="6">
        <v>10720.06</v>
      </c>
      <c r="E46" s="1">
        <v>43637</v>
      </c>
      <c r="F46" s="1">
        <v>43637</v>
      </c>
      <c r="G46" s="2">
        <v>0</v>
      </c>
      <c r="H46" s="6">
        <v>0</v>
      </c>
      <c r="I46" s="7">
        <f>H46/D$106</f>
        <v>0</v>
      </c>
    </row>
    <row r="47" spans="1:9" x14ac:dyDescent="0.25">
      <c r="A47" t="s">
        <v>88</v>
      </c>
      <c r="B47" t="s">
        <v>87</v>
      </c>
      <c r="C47" t="s">
        <v>3</v>
      </c>
      <c r="D47" s="6">
        <v>967.73</v>
      </c>
      <c r="E47" s="1">
        <v>43687</v>
      </c>
      <c r="F47" s="1">
        <v>43637</v>
      </c>
      <c r="G47" s="2">
        <v>-50</v>
      </c>
      <c r="H47" s="6">
        <v>-48386.5</v>
      </c>
      <c r="I47" s="7">
        <f>H47/D$106</f>
        <v>-1.6768341141815059E-2</v>
      </c>
    </row>
    <row r="48" spans="1:9" x14ac:dyDescent="0.25">
      <c r="A48" t="s">
        <v>90</v>
      </c>
      <c r="B48" t="s">
        <v>89</v>
      </c>
      <c r="C48" t="s">
        <v>39</v>
      </c>
      <c r="D48" s="6">
        <v>252.73</v>
      </c>
      <c r="E48" s="1">
        <v>43653</v>
      </c>
      <c r="F48" s="1">
        <v>43626</v>
      </c>
      <c r="G48" s="2">
        <v>-27</v>
      </c>
      <c r="H48" s="6">
        <v>-6823.71</v>
      </c>
      <c r="I48" s="7">
        <f>H48/D$106</f>
        <v>-2.3647566394100596E-3</v>
      </c>
    </row>
    <row r="49" spans="1:9" x14ac:dyDescent="0.25">
      <c r="A49" t="s">
        <v>92</v>
      </c>
      <c r="B49" t="s">
        <v>91</v>
      </c>
      <c r="C49" t="s">
        <v>0</v>
      </c>
      <c r="D49" s="6">
        <f>33893.8-591.84</f>
        <v>33301.960000000006</v>
      </c>
      <c r="E49" s="1">
        <v>43657</v>
      </c>
      <c r="F49" s="1">
        <v>43635</v>
      </c>
      <c r="G49" s="2">
        <v>-22</v>
      </c>
      <c r="H49" s="6">
        <v>-745663.6</v>
      </c>
      <c r="I49" s="7">
        <v>-0.25</v>
      </c>
    </row>
    <row r="50" spans="1:9" x14ac:dyDescent="0.25">
      <c r="A50" t="s">
        <v>95</v>
      </c>
      <c r="B50" t="s">
        <v>93</v>
      </c>
      <c r="C50" t="s">
        <v>94</v>
      </c>
      <c r="D50" s="6">
        <v>6272.39</v>
      </c>
      <c r="E50" s="1">
        <v>43673</v>
      </c>
      <c r="F50" s="1">
        <v>43658</v>
      </c>
      <c r="G50" s="2">
        <v>-15</v>
      </c>
      <c r="H50" s="6">
        <v>-94085.85</v>
      </c>
      <c r="I50" s="7">
        <f>H50/D$106</f>
        <v>-3.2605450475187099E-2</v>
      </c>
    </row>
    <row r="51" spans="1:9" x14ac:dyDescent="0.25">
      <c r="A51" t="s">
        <v>97</v>
      </c>
      <c r="B51" t="s">
        <v>96</v>
      </c>
      <c r="C51" t="s">
        <v>94</v>
      </c>
      <c r="D51" s="6">
        <v>2540.8000000000002</v>
      </c>
      <c r="E51" s="1">
        <v>43673</v>
      </c>
      <c r="F51" s="1">
        <v>43658</v>
      </c>
      <c r="G51" s="2">
        <v>-15</v>
      </c>
      <c r="H51" s="6">
        <v>-38112</v>
      </c>
      <c r="I51" s="7">
        <f>H51/D$106</f>
        <v>-1.3207713258798541E-2</v>
      </c>
    </row>
    <row r="52" spans="1:9" x14ac:dyDescent="0.25">
      <c r="A52" t="s">
        <v>99</v>
      </c>
      <c r="B52" t="s">
        <v>98</v>
      </c>
      <c r="C52" t="s">
        <v>94</v>
      </c>
      <c r="D52" s="6">
        <v>6412.8</v>
      </c>
      <c r="E52" s="1">
        <v>43673</v>
      </c>
      <c r="F52" s="1">
        <v>43658</v>
      </c>
      <c r="G52" s="2">
        <v>-15</v>
      </c>
      <c r="H52" s="6">
        <v>-96192</v>
      </c>
      <c r="I52" s="7">
        <f>H52/D$106</f>
        <v>-3.3335336738831579E-2</v>
      </c>
    </row>
    <row r="53" spans="1:9" x14ac:dyDescent="0.25">
      <c r="A53" t="s">
        <v>100</v>
      </c>
      <c r="B53" t="s">
        <v>58</v>
      </c>
      <c r="C53" t="s">
        <v>94</v>
      </c>
      <c r="D53" s="6">
        <v>2672</v>
      </c>
      <c r="E53" s="1">
        <v>43673</v>
      </c>
      <c r="F53" s="1">
        <v>43658</v>
      </c>
      <c r="G53" s="2">
        <v>-15</v>
      </c>
      <c r="H53" s="6">
        <v>-40080</v>
      </c>
      <c r="I53" s="7">
        <f>H53/D$106</f>
        <v>-1.3889723641179826E-2</v>
      </c>
    </row>
    <row r="54" spans="1:9" x14ac:dyDescent="0.25">
      <c r="A54" t="s">
        <v>102</v>
      </c>
      <c r="B54" t="s">
        <v>101</v>
      </c>
      <c r="C54" t="s">
        <v>0</v>
      </c>
      <c r="D54" s="6">
        <f>34014.36-65.76</f>
        <v>33948.6</v>
      </c>
      <c r="E54" s="1">
        <v>43679</v>
      </c>
      <c r="F54" s="1">
        <v>43662</v>
      </c>
      <c r="G54" s="2">
        <v>-17</v>
      </c>
      <c r="H54" s="6">
        <v>-578244.12</v>
      </c>
      <c r="I54" s="7">
        <f>H54/D$106</f>
        <v>-0.20039049460921216</v>
      </c>
    </row>
    <row r="55" spans="1:9" x14ac:dyDescent="0.25">
      <c r="A55" t="s">
        <v>104</v>
      </c>
      <c r="B55" t="s">
        <v>103</v>
      </c>
      <c r="C55" t="s">
        <v>3</v>
      </c>
      <c r="D55" s="6">
        <v>566.04999999999995</v>
      </c>
      <c r="E55" s="1">
        <v>43717</v>
      </c>
      <c r="F55" s="1">
        <v>43658</v>
      </c>
      <c r="G55" s="2">
        <v>-59</v>
      </c>
      <c r="H55" s="6">
        <v>-33396.949999999997</v>
      </c>
      <c r="I55" s="7">
        <f>H55/D$106</f>
        <v>-1.1573712723510493E-2</v>
      </c>
    </row>
    <row r="56" spans="1:9" x14ac:dyDescent="0.25">
      <c r="A56" t="s">
        <v>107</v>
      </c>
      <c r="B56" t="s">
        <v>105</v>
      </c>
      <c r="C56" t="s">
        <v>106</v>
      </c>
      <c r="D56" s="6">
        <v>204.1</v>
      </c>
      <c r="E56" s="1">
        <v>43687</v>
      </c>
      <c r="F56" s="1">
        <v>43662</v>
      </c>
      <c r="G56" s="2">
        <v>-25</v>
      </c>
      <c r="H56" s="6">
        <v>-5102.5</v>
      </c>
      <c r="I56" s="7">
        <f>H56/D$106</f>
        <v>-1.7682713293193627E-3</v>
      </c>
    </row>
    <row r="57" spans="1:9" x14ac:dyDescent="0.25">
      <c r="A57" t="s">
        <v>109</v>
      </c>
      <c r="B57" t="s">
        <v>108</v>
      </c>
      <c r="C57" t="s">
        <v>3</v>
      </c>
      <c r="D57" s="6">
        <v>780.45</v>
      </c>
      <c r="E57" s="1">
        <v>43710</v>
      </c>
      <c r="F57" s="1">
        <v>43661</v>
      </c>
      <c r="G57" s="2">
        <v>-49</v>
      </c>
      <c r="H57" s="6">
        <v>-38242.050000000003</v>
      </c>
      <c r="I57" s="7">
        <f>H57/D$106</f>
        <v>-1.3252782085134255E-2</v>
      </c>
    </row>
    <row r="58" spans="1:9" x14ac:dyDescent="0.25">
      <c r="A58" t="s">
        <v>111</v>
      </c>
      <c r="B58" t="s">
        <v>110</v>
      </c>
      <c r="C58" t="s">
        <v>11</v>
      </c>
      <c r="D58" s="6">
        <v>74560</v>
      </c>
      <c r="E58" s="1">
        <v>43693</v>
      </c>
      <c r="F58" s="1">
        <v>43710</v>
      </c>
      <c r="G58" s="2">
        <v>17</v>
      </c>
      <c r="H58" s="6">
        <v>1267520</v>
      </c>
      <c r="I58" s="7">
        <f>H58/D$106</f>
        <v>0.43925904465240151</v>
      </c>
    </row>
    <row r="59" spans="1:9" x14ac:dyDescent="0.25">
      <c r="A59" t="s">
        <v>113</v>
      </c>
      <c r="B59" t="s">
        <v>112</v>
      </c>
      <c r="C59" t="s">
        <v>0</v>
      </c>
      <c r="D59" s="6">
        <v>32743</v>
      </c>
      <c r="E59" s="1">
        <v>43696</v>
      </c>
      <c r="F59" s="1">
        <v>43710</v>
      </c>
      <c r="G59" s="2">
        <v>14</v>
      </c>
      <c r="H59" s="6">
        <v>458402</v>
      </c>
      <c r="I59" s="7">
        <f>H59/D$106</f>
        <v>0.15885920899611064</v>
      </c>
    </row>
    <row r="60" spans="1:9" x14ac:dyDescent="0.25">
      <c r="A60" t="s">
        <v>116</v>
      </c>
      <c r="B60" t="s">
        <v>114</v>
      </c>
      <c r="C60" t="s">
        <v>115</v>
      </c>
      <c r="D60" s="6">
        <v>492.52</v>
      </c>
      <c r="E60" s="1">
        <v>43698</v>
      </c>
      <c r="F60" s="1">
        <v>43710</v>
      </c>
      <c r="G60" s="2">
        <v>12</v>
      </c>
      <c r="H60" s="6">
        <v>5910.24</v>
      </c>
      <c r="I60" s="7">
        <v>0.01</v>
      </c>
    </row>
    <row r="61" spans="1:9" x14ac:dyDescent="0.25">
      <c r="A61" t="s">
        <v>119</v>
      </c>
      <c r="B61" t="s">
        <v>117</v>
      </c>
      <c r="C61" t="s">
        <v>118</v>
      </c>
      <c r="D61" s="6">
        <v>17313</v>
      </c>
      <c r="E61" s="1">
        <v>43700</v>
      </c>
      <c r="F61" s="1">
        <v>43689</v>
      </c>
      <c r="G61" s="2">
        <v>-11</v>
      </c>
      <c r="H61" s="6">
        <v>-190443</v>
      </c>
      <c r="I61" s="7">
        <f>H61/D$106</f>
        <v>-6.5998019945040162E-2</v>
      </c>
    </row>
    <row r="62" spans="1:9" x14ac:dyDescent="0.25">
      <c r="A62" t="s">
        <v>121</v>
      </c>
      <c r="B62" t="s">
        <v>120</v>
      </c>
      <c r="C62" t="s">
        <v>59</v>
      </c>
      <c r="D62" s="6">
        <v>65633.73</v>
      </c>
      <c r="E62" s="1">
        <v>43706</v>
      </c>
      <c r="F62" s="1">
        <v>43689</v>
      </c>
      <c r="G62" s="2">
        <v>-17</v>
      </c>
      <c r="H62" s="6">
        <v>-1115773.4099999999</v>
      </c>
      <c r="I62" s="7">
        <v>-0.38</v>
      </c>
    </row>
    <row r="63" spans="1:9" x14ac:dyDescent="0.25">
      <c r="A63" t="s">
        <v>123</v>
      </c>
      <c r="B63" t="s">
        <v>122</v>
      </c>
      <c r="C63" t="s">
        <v>0</v>
      </c>
      <c r="D63" s="6">
        <v>290.44</v>
      </c>
      <c r="E63" s="1">
        <v>43708</v>
      </c>
      <c r="F63" s="1">
        <v>43689</v>
      </c>
      <c r="G63" s="2">
        <v>-19</v>
      </c>
      <c r="H63" s="6">
        <v>-5518.36</v>
      </c>
      <c r="I63" s="7">
        <f>H63/D$106</f>
        <v>-1.9123876085963348E-3</v>
      </c>
    </row>
    <row r="64" spans="1:9" x14ac:dyDescent="0.25">
      <c r="A64" t="s">
        <v>126</v>
      </c>
      <c r="B64" t="s">
        <v>124</v>
      </c>
      <c r="C64" t="s">
        <v>125</v>
      </c>
      <c r="D64" s="6">
        <v>1276.94</v>
      </c>
      <c r="E64" s="1">
        <v>43708</v>
      </c>
      <c r="F64" s="1">
        <v>43689</v>
      </c>
      <c r="G64" s="2">
        <v>-19</v>
      </c>
      <c r="H64" s="6">
        <v>-24261.86</v>
      </c>
      <c r="I64" s="7">
        <f>H64/D$106</f>
        <v>-8.4079473657932922E-3</v>
      </c>
    </row>
    <row r="65" spans="1:9" x14ac:dyDescent="0.25">
      <c r="A65" t="s">
        <v>128</v>
      </c>
      <c r="B65" t="s">
        <v>127</v>
      </c>
      <c r="C65" t="s">
        <v>8</v>
      </c>
      <c r="D65" s="6">
        <v>479710.16</v>
      </c>
      <c r="E65" s="1">
        <v>43709</v>
      </c>
      <c r="F65" s="1">
        <v>43697</v>
      </c>
      <c r="G65" s="2">
        <v>-12</v>
      </c>
      <c r="H65" s="6">
        <v>-5756521.9199999999</v>
      </c>
      <c r="I65" s="7">
        <v>-1.95</v>
      </c>
    </row>
    <row r="66" spans="1:9" x14ac:dyDescent="0.25">
      <c r="A66" t="s">
        <v>130</v>
      </c>
      <c r="B66" t="s">
        <v>129</v>
      </c>
      <c r="C66" t="s">
        <v>53</v>
      </c>
      <c r="D66" s="6">
        <v>47591.93</v>
      </c>
      <c r="E66" s="1">
        <v>43709</v>
      </c>
      <c r="F66" s="1">
        <v>43697</v>
      </c>
      <c r="G66" s="2">
        <v>-12</v>
      </c>
      <c r="H66" s="6">
        <v>-571103.16</v>
      </c>
      <c r="I66" s="7">
        <f>H66/D$106</f>
        <v>-0.19791579498514233</v>
      </c>
    </row>
    <row r="67" spans="1:9" x14ac:dyDescent="0.25">
      <c r="A67" t="s">
        <v>133</v>
      </c>
      <c r="B67" t="s">
        <v>131</v>
      </c>
      <c r="C67" t="s">
        <v>132</v>
      </c>
      <c r="D67" s="6">
        <v>90938.31</v>
      </c>
      <c r="E67" s="1">
        <v>43709</v>
      </c>
      <c r="F67" s="1">
        <v>43698</v>
      </c>
      <c r="G67" s="2">
        <v>-11</v>
      </c>
      <c r="H67" s="6">
        <v>-1000321.41</v>
      </c>
      <c r="I67" s="7">
        <f>H67/D$106</f>
        <v>-0.34666137568002336</v>
      </c>
    </row>
    <row r="68" spans="1:9" x14ac:dyDescent="0.25">
      <c r="A68" t="s">
        <v>136</v>
      </c>
      <c r="B68" t="s">
        <v>134</v>
      </c>
      <c r="C68" t="s">
        <v>135</v>
      </c>
      <c r="D68" s="6">
        <v>1819.86</v>
      </c>
      <c r="E68" s="1">
        <v>43712</v>
      </c>
      <c r="F68" s="1">
        <v>43713</v>
      </c>
      <c r="G68" s="2">
        <v>1</v>
      </c>
      <c r="H68" s="6">
        <v>1819.86</v>
      </c>
      <c r="I68" s="7">
        <f>H68/D$106</f>
        <v>6.3067246670752287E-4</v>
      </c>
    </row>
    <row r="69" spans="1:9" x14ac:dyDescent="0.25">
      <c r="A69" t="s">
        <v>138</v>
      </c>
      <c r="B69" t="s">
        <v>137</v>
      </c>
      <c r="C69" t="s">
        <v>8</v>
      </c>
      <c r="D69" s="6">
        <v>69275.820000000007</v>
      </c>
      <c r="E69" s="1">
        <v>43712</v>
      </c>
      <c r="F69" s="1">
        <v>43697</v>
      </c>
      <c r="G69" s="2">
        <v>-15</v>
      </c>
      <c r="H69" s="6">
        <v>-1039137.3</v>
      </c>
      <c r="I69" s="7">
        <v>-0.35</v>
      </c>
    </row>
    <row r="70" spans="1:9" x14ac:dyDescent="0.25">
      <c r="A70" t="s">
        <v>140</v>
      </c>
      <c r="B70" t="s">
        <v>139</v>
      </c>
      <c r="C70" t="s">
        <v>3</v>
      </c>
      <c r="D70" s="6">
        <f>1057.05-13.09</f>
        <v>1043.96</v>
      </c>
      <c r="E70" s="1">
        <v>43777</v>
      </c>
      <c r="F70" s="1">
        <v>43721</v>
      </c>
      <c r="G70" s="2">
        <v>-56</v>
      </c>
      <c r="H70" s="6">
        <v>-59194.8</v>
      </c>
      <c r="I70" s="7">
        <f>H70/D$106</f>
        <v>-2.0513957410052682E-2</v>
      </c>
    </row>
    <row r="71" spans="1:9" x14ac:dyDescent="0.25">
      <c r="A71" t="s">
        <v>142</v>
      </c>
      <c r="B71" t="s">
        <v>141</v>
      </c>
      <c r="C71" t="s">
        <v>48</v>
      </c>
      <c r="D71" s="6">
        <v>312.55</v>
      </c>
      <c r="E71" s="1">
        <v>43741</v>
      </c>
      <c r="F71" s="1">
        <v>43714</v>
      </c>
      <c r="G71" s="2">
        <v>-27</v>
      </c>
      <c r="H71" s="6">
        <v>-8438.85</v>
      </c>
      <c r="I71" s="7">
        <f>H71/D$106</f>
        <v>-2.9244833919503587E-3</v>
      </c>
    </row>
    <row r="72" spans="1:9" x14ac:dyDescent="0.25">
      <c r="A72" t="s">
        <v>144</v>
      </c>
      <c r="B72" t="s">
        <v>143</v>
      </c>
      <c r="C72" t="s">
        <v>48</v>
      </c>
      <c r="D72" s="6">
        <v>312.55</v>
      </c>
      <c r="E72" s="1">
        <v>43741</v>
      </c>
      <c r="F72" s="1">
        <v>43714</v>
      </c>
      <c r="G72" s="2">
        <v>-27</v>
      </c>
      <c r="H72" s="6">
        <v>-8438.85</v>
      </c>
      <c r="I72" s="7">
        <f>H72/D$106</f>
        <v>-2.9244833919503587E-3</v>
      </c>
    </row>
    <row r="73" spans="1:9" x14ac:dyDescent="0.25">
      <c r="A73" t="s">
        <v>147</v>
      </c>
      <c r="B73" t="s">
        <v>145</v>
      </c>
      <c r="C73" t="s">
        <v>146</v>
      </c>
      <c r="D73" s="6">
        <v>39250</v>
      </c>
      <c r="E73" s="1">
        <v>43733</v>
      </c>
      <c r="F73" s="1">
        <v>43731</v>
      </c>
      <c r="G73" s="2">
        <v>-2</v>
      </c>
      <c r="H73" s="6">
        <v>-78500</v>
      </c>
      <c r="I73" s="7">
        <f>H73/D$106</f>
        <v>-2.7204174297220964E-2</v>
      </c>
    </row>
    <row r="74" spans="1:9" x14ac:dyDescent="0.25">
      <c r="A74" t="s">
        <v>149</v>
      </c>
      <c r="B74" t="s">
        <v>148</v>
      </c>
      <c r="C74" t="s">
        <v>146</v>
      </c>
      <c r="D74" s="6">
        <v>23550</v>
      </c>
      <c r="E74" s="1">
        <v>43733</v>
      </c>
      <c r="F74" s="1">
        <v>43731</v>
      </c>
      <c r="G74" s="2">
        <v>-2</v>
      </c>
      <c r="H74" s="6">
        <v>-47100</v>
      </c>
      <c r="I74" s="7">
        <f>H74/D$106</f>
        <v>-1.6322504578332578E-2</v>
      </c>
    </row>
    <row r="75" spans="1:9" x14ac:dyDescent="0.25">
      <c r="A75" t="s">
        <v>151</v>
      </c>
      <c r="B75" t="s">
        <v>150</v>
      </c>
      <c r="C75" t="s">
        <v>3</v>
      </c>
      <c r="D75" s="6">
        <v>423.64</v>
      </c>
      <c r="E75" s="1">
        <v>43777</v>
      </c>
      <c r="F75" s="1">
        <v>43721</v>
      </c>
      <c r="G75" s="2">
        <v>-56</v>
      </c>
      <c r="H75" s="6">
        <v>-23723.84</v>
      </c>
      <c r="I75" s="7">
        <f>H75/D$106</f>
        <v>-8.2214965396099696E-3</v>
      </c>
    </row>
    <row r="76" spans="1:9" x14ac:dyDescent="0.25">
      <c r="A76" t="s">
        <v>154</v>
      </c>
      <c r="B76" t="s">
        <v>152</v>
      </c>
      <c r="C76" t="s">
        <v>153</v>
      </c>
      <c r="D76" s="6">
        <v>5472.5</v>
      </c>
      <c r="E76" s="1">
        <v>43742</v>
      </c>
      <c r="F76" s="1">
        <v>43724</v>
      </c>
      <c r="G76" s="2">
        <v>-18</v>
      </c>
      <c r="H76" s="6">
        <v>-98505</v>
      </c>
      <c r="I76" s="7">
        <f>H76/D$106</f>
        <v>-3.413690686812422E-2</v>
      </c>
    </row>
    <row r="77" spans="1:9" x14ac:dyDescent="0.25">
      <c r="A77" t="s">
        <v>156</v>
      </c>
      <c r="B77" t="s">
        <v>155</v>
      </c>
      <c r="C77" t="s">
        <v>115</v>
      </c>
      <c r="D77" s="6">
        <v>1002.96</v>
      </c>
      <c r="E77" s="1">
        <v>43743</v>
      </c>
      <c r="F77" s="1">
        <v>43724</v>
      </c>
      <c r="G77" s="2">
        <v>-19</v>
      </c>
      <c r="H77" s="6">
        <v>-19056.240000000002</v>
      </c>
      <c r="I77" s="7">
        <f>H77/D$106</f>
        <v>-6.6039398013971219E-3</v>
      </c>
    </row>
    <row r="78" spans="1:9" x14ac:dyDescent="0.25">
      <c r="A78" t="s">
        <v>158</v>
      </c>
      <c r="B78" t="s">
        <v>157</v>
      </c>
      <c r="C78" t="s">
        <v>74</v>
      </c>
      <c r="D78" s="6">
        <v>13008.72</v>
      </c>
      <c r="E78" s="1">
        <v>43749</v>
      </c>
      <c r="F78" s="1">
        <v>43725</v>
      </c>
      <c r="G78" s="2">
        <v>-24</v>
      </c>
      <c r="H78" s="6">
        <v>-312209.28000000003</v>
      </c>
      <c r="I78" s="7">
        <f>H78/D$106</f>
        <v>-0.10819612318891547</v>
      </c>
    </row>
    <row r="79" spans="1:9" x14ac:dyDescent="0.25">
      <c r="A79" t="s">
        <v>160</v>
      </c>
      <c r="B79" t="s">
        <v>159</v>
      </c>
      <c r="C79" t="s">
        <v>0</v>
      </c>
      <c r="D79" s="6">
        <f>33077.28-1633.04-635.68</f>
        <v>30808.559999999998</v>
      </c>
      <c r="E79" s="1">
        <v>43757</v>
      </c>
      <c r="F79" s="1">
        <v>43731</v>
      </c>
      <c r="G79" s="2">
        <v>-26</v>
      </c>
      <c r="H79" s="6">
        <v>-860009.28</v>
      </c>
      <c r="I79" s="7">
        <f t="shared" ref="I79:I91" si="0">H79/D$106</f>
        <v>-0.29803620828468164</v>
      </c>
    </row>
    <row r="80" spans="1:9" x14ac:dyDescent="0.25">
      <c r="A80" t="s">
        <v>163</v>
      </c>
      <c r="B80" t="s">
        <v>161</v>
      </c>
      <c r="C80" t="s">
        <v>162</v>
      </c>
      <c r="D80" s="6">
        <v>2802</v>
      </c>
      <c r="E80" s="1">
        <v>43754</v>
      </c>
      <c r="F80" s="1">
        <v>43734</v>
      </c>
      <c r="G80" s="2">
        <v>-20</v>
      </c>
      <c r="H80" s="6">
        <v>-56040</v>
      </c>
      <c r="I80" s="7">
        <f t="shared" si="0"/>
        <v>-1.9420661498296344E-2</v>
      </c>
    </row>
    <row r="81" spans="1:9" x14ac:dyDescent="0.25">
      <c r="A81" t="s">
        <v>165</v>
      </c>
      <c r="B81" t="s">
        <v>164</v>
      </c>
      <c r="C81" t="s">
        <v>16</v>
      </c>
      <c r="D81" s="6">
        <v>22885</v>
      </c>
      <c r="E81" s="1">
        <v>43765</v>
      </c>
      <c r="F81" s="1">
        <v>43739</v>
      </c>
      <c r="G81" s="2">
        <v>-26</v>
      </c>
      <c r="H81" s="6">
        <v>-595010</v>
      </c>
      <c r="I81" s="7">
        <f t="shared" si="0"/>
        <v>-0.20620071017311398</v>
      </c>
    </row>
    <row r="82" spans="1:9" x14ac:dyDescent="0.25">
      <c r="A82" t="s">
        <v>167</v>
      </c>
      <c r="B82" t="s">
        <v>166</v>
      </c>
      <c r="C82" t="s">
        <v>3</v>
      </c>
      <c r="D82" s="6">
        <v>322.08999999999997</v>
      </c>
      <c r="E82" s="1">
        <v>43812</v>
      </c>
      <c r="F82" s="1">
        <v>43755</v>
      </c>
      <c r="G82" s="2">
        <v>-57</v>
      </c>
      <c r="H82" s="6">
        <v>-18359.13</v>
      </c>
      <c r="I82" s="7">
        <f t="shared" si="0"/>
        <v>-6.3623563371380679E-3</v>
      </c>
    </row>
    <row r="83" spans="1:9" x14ac:dyDescent="0.25">
      <c r="A83" t="s">
        <v>170</v>
      </c>
      <c r="B83" t="s">
        <v>168</v>
      </c>
      <c r="C83" t="s">
        <v>169</v>
      </c>
      <c r="D83" s="6">
        <v>6000</v>
      </c>
      <c r="E83" s="1">
        <v>43773</v>
      </c>
      <c r="F83" s="1">
        <v>43755</v>
      </c>
      <c r="G83" s="2">
        <v>-18</v>
      </c>
      <c r="H83" s="6">
        <v>-108000</v>
      </c>
      <c r="I83" s="7">
        <f t="shared" si="0"/>
        <v>-3.7427399033119292E-2</v>
      </c>
    </row>
    <row r="84" spans="1:9" x14ac:dyDescent="0.25">
      <c r="A84" t="s">
        <v>172</v>
      </c>
      <c r="B84" t="s">
        <v>171</v>
      </c>
      <c r="C84" t="s">
        <v>3</v>
      </c>
      <c r="D84" s="6">
        <v>430.55</v>
      </c>
      <c r="E84" s="1">
        <v>43807</v>
      </c>
      <c r="F84" s="1">
        <v>43755</v>
      </c>
      <c r="G84" s="2">
        <v>-52</v>
      </c>
      <c r="H84" s="6">
        <v>-22388.6</v>
      </c>
      <c r="I84" s="7">
        <f t="shared" si="0"/>
        <v>-7.7587691295638375E-3</v>
      </c>
    </row>
    <row r="85" spans="1:9" x14ac:dyDescent="0.25">
      <c r="A85" t="s">
        <v>174</v>
      </c>
      <c r="B85" t="s">
        <v>173</v>
      </c>
      <c r="C85" t="s">
        <v>48</v>
      </c>
      <c r="D85" s="6">
        <v>152</v>
      </c>
      <c r="E85" s="1">
        <v>43779</v>
      </c>
      <c r="F85" s="1">
        <v>43760</v>
      </c>
      <c r="G85" s="2">
        <v>-19</v>
      </c>
      <c r="H85" s="6">
        <v>-2888</v>
      </c>
      <c r="I85" s="7">
        <f t="shared" si="0"/>
        <v>-1.0008363741448936E-3</v>
      </c>
    </row>
    <row r="86" spans="1:9" x14ac:dyDescent="0.25">
      <c r="A86" t="s">
        <v>177</v>
      </c>
      <c r="B86" t="s">
        <v>175</v>
      </c>
      <c r="C86" t="s">
        <v>176</v>
      </c>
      <c r="D86" s="6">
        <v>1020.16</v>
      </c>
      <c r="E86" s="1">
        <v>43789</v>
      </c>
      <c r="F86" s="1">
        <v>43760</v>
      </c>
      <c r="G86" s="2">
        <v>-29</v>
      </c>
      <c r="H86" s="6">
        <v>-29584.639999999999</v>
      </c>
      <c r="I86" s="7">
        <f t="shared" si="0"/>
        <v>-1.0252556727140576E-2</v>
      </c>
    </row>
    <row r="87" spans="1:9" x14ac:dyDescent="0.25">
      <c r="A87" t="s">
        <v>179</v>
      </c>
      <c r="B87" t="s">
        <v>178</v>
      </c>
      <c r="C87" t="s">
        <v>0</v>
      </c>
      <c r="D87" s="6">
        <f>13130.08-5162.16-721.36</f>
        <v>7246.56</v>
      </c>
      <c r="E87" s="1">
        <v>43791</v>
      </c>
      <c r="F87" s="1">
        <v>43775</v>
      </c>
      <c r="G87" s="2">
        <v>-16</v>
      </c>
      <c r="H87" s="6">
        <v>-210081.28</v>
      </c>
      <c r="I87" s="7">
        <f t="shared" si="0"/>
        <v>-7.2803665703226508E-2</v>
      </c>
    </row>
    <row r="88" spans="1:9" x14ac:dyDescent="0.25">
      <c r="A88" t="s">
        <v>182</v>
      </c>
      <c r="B88" t="s">
        <v>180</v>
      </c>
      <c r="C88" t="s">
        <v>181</v>
      </c>
      <c r="D88" s="6">
        <v>2966.09</v>
      </c>
      <c r="E88" s="1">
        <v>43798</v>
      </c>
      <c r="F88" s="1">
        <v>43777</v>
      </c>
      <c r="G88" s="2">
        <v>-21</v>
      </c>
      <c r="H88" s="6">
        <v>-62287.89</v>
      </c>
      <c r="I88" s="7">
        <f t="shared" si="0"/>
        <v>-2.1585867721861489E-2</v>
      </c>
    </row>
    <row r="89" spans="1:9" x14ac:dyDescent="0.25">
      <c r="A89" t="s">
        <v>185</v>
      </c>
      <c r="B89" t="s">
        <v>183</v>
      </c>
      <c r="C89" t="s">
        <v>184</v>
      </c>
      <c r="D89" s="6">
        <v>666.7</v>
      </c>
      <c r="E89" s="1">
        <v>43804</v>
      </c>
      <c r="F89" s="1">
        <v>43776</v>
      </c>
      <c r="G89" s="2">
        <v>-28</v>
      </c>
      <c r="H89" s="6">
        <v>-18667.599999999999</v>
      </c>
      <c r="I89" s="7">
        <f t="shared" si="0"/>
        <v>-6.4692566128764593E-3</v>
      </c>
    </row>
    <row r="90" spans="1:9" x14ac:dyDescent="0.25">
      <c r="A90" t="s">
        <v>187</v>
      </c>
      <c r="B90" t="s">
        <v>186</v>
      </c>
      <c r="C90" t="s">
        <v>3</v>
      </c>
      <c r="D90" s="6">
        <v>1002.95</v>
      </c>
      <c r="E90" s="1">
        <v>43865</v>
      </c>
      <c r="F90" s="1">
        <v>43809</v>
      </c>
      <c r="G90" s="2">
        <v>-56</v>
      </c>
      <c r="H90" s="6">
        <v>-56165.2</v>
      </c>
      <c r="I90" s="7">
        <f t="shared" si="0"/>
        <v>-1.9464049557175477E-2</v>
      </c>
    </row>
    <row r="91" spans="1:9" x14ac:dyDescent="0.25">
      <c r="A91" t="s">
        <v>189</v>
      </c>
      <c r="B91" t="s">
        <v>188</v>
      </c>
      <c r="C91" t="s">
        <v>118</v>
      </c>
      <c r="D91" s="6">
        <v>17487</v>
      </c>
      <c r="E91" s="1">
        <v>43806</v>
      </c>
      <c r="F91" s="1">
        <v>43783</v>
      </c>
      <c r="G91" s="2">
        <v>-23</v>
      </c>
      <c r="H91" s="6">
        <v>-402201</v>
      </c>
      <c r="I91" s="7">
        <f t="shared" si="0"/>
        <v>-0.13938275294925567</v>
      </c>
    </row>
    <row r="92" spans="1:9" x14ac:dyDescent="0.25">
      <c r="A92" t="s">
        <v>191</v>
      </c>
      <c r="B92" t="s">
        <v>190</v>
      </c>
      <c r="C92" t="s">
        <v>8</v>
      </c>
      <c r="D92" s="6">
        <v>369289.49</v>
      </c>
      <c r="E92" s="1">
        <v>43810</v>
      </c>
      <c r="F92" s="1">
        <v>43791</v>
      </c>
      <c r="G92" s="2">
        <v>-19</v>
      </c>
      <c r="H92" s="6">
        <v>-7016500.3099999996</v>
      </c>
      <c r="I92" s="7">
        <v>-2.41</v>
      </c>
    </row>
    <row r="93" spans="1:9" x14ac:dyDescent="0.25">
      <c r="A93" t="s">
        <v>193</v>
      </c>
      <c r="B93" t="s">
        <v>192</v>
      </c>
      <c r="C93" t="s">
        <v>132</v>
      </c>
      <c r="D93" s="6">
        <v>61450.239999999998</v>
      </c>
      <c r="E93" s="1">
        <v>43810</v>
      </c>
      <c r="F93" s="1">
        <v>43791</v>
      </c>
      <c r="G93" s="2">
        <v>-19</v>
      </c>
      <c r="H93" s="6">
        <v>-1167554.5600000001</v>
      </c>
      <c r="I93" s="7">
        <f>H93/D$106</f>
        <v>-0.40461602231535204</v>
      </c>
    </row>
    <row r="94" spans="1:9" x14ac:dyDescent="0.25">
      <c r="A94" t="s">
        <v>195</v>
      </c>
      <c r="B94" t="s">
        <v>194</v>
      </c>
      <c r="C94" t="s">
        <v>176</v>
      </c>
      <c r="D94" s="6">
        <v>778.18</v>
      </c>
      <c r="E94" s="1">
        <v>43820</v>
      </c>
      <c r="F94" s="1">
        <v>43791</v>
      </c>
      <c r="G94" s="2">
        <v>-29</v>
      </c>
      <c r="H94" s="6">
        <v>-22567.22</v>
      </c>
      <c r="I94" s="7">
        <f>H94/D$106</f>
        <v>-7.8206698889647253E-3</v>
      </c>
    </row>
    <row r="95" spans="1:9" x14ac:dyDescent="0.25">
      <c r="A95" t="s">
        <v>197</v>
      </c>
      <c r="B95" t="s">
        <v>196</v>
      </c>
      <c r="C95" t="s">
        <v>0</v>
      </c>
      <c r="D95" s="6">
        <v>16116.68</v>
      </c>
      <c r="E95" s="1">
        <v>43825</v>
      </c>
      <c r="F95" s="1">
        <v>43801</v>
      </c>
      <c r="G95" s="2">
        <v>-24</v>
      </c>
      <c r="H95" s="6">
        <v>-386800.32</v>
      </c>
      <c r="I95" s="7">
        <v>-0.12</v>
      </c>
    </row>
    <row r="96" spans="1:9" x14ac:dyDescent="0.25">
      <c r="A96" t="s">
        <v>199</v>
      </c>
      <c r="B96" t="s">
        <v>198</v>
      </c>
      <c r="C96" t="s">
        <v>184</v>
      </c>
      <c r="D96" s="6">
        <v>1983.63</v>
      </c>
      <c r="E96" s="1">
        <v>43824</v>
      </c>
      <c r="F96" s="1">
        <v>43802</v>
      </c>
      <c r="G96" s="2">
        <v>-22</v>
      </c>
      <c r="H96" s="6">
        <v>-43639.86</v>
      </c>
      <c r="I96" s="7">
        <f>H96/D$106</f>
        <v>-1.5123393092309825E-2</v>
      </c>
    </row>
    <row r="97" spans="1:9" x14ac:dyDescent="0.25">
      <c r="A97" t="s">
        <v>202</v>
      </c>
      <c r="B97" t="s">
        <v>200</v>
      </c>
      <c r="C97" t="s">
        <v>201</v>
      </c>
      <c r="D97" s="6">
        <v>39364.82</v>
      </c>
      <c r="E97" s="1">
        <v>43824</v>
      </c>
      <c r="F97" s="1">
        <v>43809</v>
      </c>
      <c r="G97" s="2">
        <v>-15</v>
      </c>
      <c r="H97" s="6">
        <v>-590472.30000000005</v>
      </c>
      <c r="I97" s="7">
        <f>H97/D$106</f>
        <v>-0.2046281702787382</v>
      </c>
    </row>
    <row r="98" spans="1:9" x14ac:dyDescent="0.25">
      <c r="A98" t="s">
        <v>204</v>
      </c>
      <c r="B98" t="s">
        <v>203</v>
      </c>
      <c r="C98" t="s">
        <v>132</v>
      </c>
      <c r="D98" s="6">
        <v>126885.63</v>
      </c>
      <c r="E98" s="1">
        <v>43824</v>
      </c>
      <c r="F98" s="1">
        <v>43809</v>
      </c>
      <c r="G98" s="2">
        <v>-15</v>
      </c>
      <c r="H98" s="6">
        <v>-1903284.45</v>
      </c>
      <c r="I98" s="7">
        <v>-0.64</v>
      </c>
    </row>
    <row r="99" spans="1:9" x14ac:dyDescent="0.25">
      <c r="A99" t="s">
        <v>206</v>
      </c>
      <c r="B99" t="s">
        <v>205</v>
      </c>
      <c r="C99" t="s">
        <v>8</v>
      </c>
      <c r="D99" s="6">
        <v>513420</v>
      </c>
      <c r="E99" s="1">
        <v>43826</v>
      </c>
      <c r="F99" s="1">
        <v>43805</v>
      </c>
      <c r="G99" s="2">
        <v>-21</v>
      </c>
      <c r="H99" s="6">
        <v>-10781820</v>
      </c>
      <c r="I99" s="7">
        <v>-3.71</v>
      </c>
    </row>
    <row r="100" spans="1:9" x14ac:dyDescent="0.25">
      <c r="A100" t="s">
        <v>208</v>
      </c>
      <c r="B100" t="s">
        <v>207</v>
      </c>
      <c r="C100" t="s">
        <v>8</v>
      </c>
      <c r="D100" s="6">
        <v>9896.5499999999993</v>
      </c>
      <c r="E100" s="1">
        <v>43826</v>
      </c>
      <c r="F100" s="1">
        <v>43805</v>
      </c>
      <c r="G100" s="2">
        <v>-21</v>
      </c>
      <c r="H100" s="6">
        <v>-207827.55</v>
      </c>
      <c r="I100" s="7">
        <f>H100/D$106</f>
        <v>-7.202263559190325E-2</v>
      </c>
    </row>
    <row r="101" spans="1:9" x14ac:dyDescent="0.25">
      <c r="A101" t="s">
        <v>211</v>
      </c>
      <c r="B101" t="s">
        <v>209</v>
      </c>
      <c r="C101" t="s">
        <v>210</v>
      </c>
      <c r="D101" s="6">
        <v>12831.56</v>
      </c>
      <c r="E101" s="1">
        <v>43831</v>
      </c>
      <c r="F101" s="1">
        <v>43805</v>
      </c>
      <c r="G101" s="2">
        <v>-26</v>
      </c>
      <c r="H101" s="6">
        <v>-333620.56</v>
      </c>
      <c r="I101" s="7">
        <f>H101/D$106</f>
        <v>-0.11561620208122884</v>
      </c>
    </row>
    <row r="102" spans="1:9" x14ac:dyDescent="0.25">
      <c r="A102" t="s">
        <v>213</v>
      </c>
      <c r="B102" t="s">
        <v>212</v>
      </c>
      <c r="C102" t="s">
        <v>53</v>
      </c>
      <c r="D102" s="6">
        <v>23795.97</v>
      </c>
      <c r="E102" s="1">
        <v>43831</v>
      </c>
      <c r="F102" s="1">
        <v>43805</v>
      </c>
      <c r="G102" s="2">
        <v>-26</v>
      </c>
      <c r="H102" s="6">
        <v>-618695.22</v>
      </c>
      <c r="I102" s="7">
        <v>-0.2</v>
      </c>
    </row>
    <row r="103" spans="1:9" x14ac:dyDescent="0.25">
      <c r="A103" t="s">
        <v>215</v>
      </c>
      <c r="B103" t="s">
        <v>214</v>
      </c>
      <c r="C103" t="s">
        <v>132</v>
      </c>
      <c r="D103" s="6">
        <v>130829.14</v>
      </c>
      <c r="E103" s="1">
        <v>43832</v>
      </c>
      <c r="F103" s="1">
        <v>43805</v>
      </c>
      <c r="G103" s="2">
        <v>-27</v>
      </c>
      <c r="H103" s="6">
        <v>-3532386.78</v>
      </c>
      <c r="I103" s="7">
        <v>-1.21</v>
      </c>
    </row>
    <row r="104" spans="1:9" x14ac:dyDescent="0.25">
      <c r="A104" t="s">
        <v>217</v>
      </c>
      <c r="B104" t="s">
        <v>216</v>
      </c>
      <c r="C104" t="s">
        <v>3</v>
      </c>
      <c r="D104" s="6">
        <v>1488.55</v>
      </c>
      <c r="E104" s="1">
        <v>43865</v>
      </c>
      <c r="F104" s="1">
        <v>43809</v>
      </c>
      <c r="G104" s="2">
        <v>-56</v>
      </c>
      <c r="H104" s="6">
        <v>-83358.8</v>
      </c>
      <c r="I104" s="7">
        <f>H104/D$106</f>
        <v>-2.8887991393722078E-2</v>
      </c>
    </row>
    <row r="105" spans="1:9" x14ac:dyDescent="0.25">
      <c r="A105" t="s">
        <v>219</v>
      </c>
      <c r="B105" t="s">
        <v>218</v>
      </c>
      <c r="C105" t="s">
        <v>176</v>
      </c>
      <c r="D105" s="6">
        <v>1094.96</v>
      </c>
      <c r="E105" s="1">
        <v>43839</v>
      </c>
      <c r="F105" s="1">
        <v>43809</v>
      </c>
      <c r="G105" s="2">
        <v>-30</v>
      </c>
      <c r="H105" s="6">
        <v>-32848.800000000003</v>
      </c>
      <c r="I105" s="7">
        <f>H105/D$106</f>
        <v>-1.1383751345917861E-2</v>
      </c>
    </row>
    <row r="106" spans="1:9" ht="13" x14ac:dyDescent="0.25">
      <c r="A106" s="3" t="s">
        <v>1</v>
      </c>
      <c r="B106" s="3" t="s">
        <v>1</v>
      </c>
      <c r="C106" s="9" t="s">
        <v>227</v>
      </c>
      <c r="D106" s="8">
        <f>SUM(D11:D105)</f>
        <v>2885586.57</v>
      </c>
      <c r="E106" s="4"/>
      <c r="F106" s="4"/>
      <c r="G106" s="5"/>
      <c r="H106" s="8">
        <f>SUM(H11:H105)</f>
        <v>-47315288.789999992</v>
      </c>
      <c r="I106" s="8">
        <f>SUM(I11:I105)</f>
        <v>-16.082758288308778</v>
      </c>
    </row>
    <row r="107" spans="1:9" x14ac:dyDescent="0.25">
      <c r="D107" s="7"/>
    </row>
  </sheetData>
  <phoneticPr fontId="0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2022-05-26T11:48:05Z</dcterms:created>
  <dcterms:modified xsi:type="dcterms:W3CDTF">2022-05-26T12:34:18Z</dcterms:modified>
  <cp:category/>
</cp:coreProperties>
</file>