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1\annualità\"/>
    </mc:Choice>
  </mc:AlternateContent>
  <xr:revisionPtr revIDLastSave="0" documentId="13_ncr:1_{BB8642FE-451F-4D73-BFE0-5BB525EBEE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 s="1"/>
  <c r="D151" i="1"/>
  <c r="H151" i="1" s="1"/>
  <c r="D115" i="1"/>
  <c r="H115" i="1" s="1"/>
  <c r="D122" i="1"/>
  <c r="H122" i="1" s="1"/>
  <c r="D94" i="1"/>
  <c r="H94" i="1" s="1"/>
  <c r="D72" i="1"/>
  <c r="H72" i="1" s="1"/>
  <c r="D80" i="1"/>
  <c r="H80" i="1" s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20" i="1"/>
  <c r="H219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175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2" i="1"/>
  <c r="H153" i="1"/>
  <c r="H154" i="1"/>
  <c r="H155" i="1"/>
  <c r="H156" i="1"/>
  <c r="H157" i="1"/>
  <c r="H158" i="1"/>
  <c r="H159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32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90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47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1" i="1"/>
  <c r="D234" i="1" l="1"/>
  <c r="I231" i="1" s="1"/>
  <c r="H234" i="1"/>
  <c r="I199" i="1" l="1"/>
  <c r="I44" i="1"/>
  <c r="I137" i="1"/>
  <c r="I69" i="1"/>
  <c r="I45" i="1"/>
  <c r="I119" i="1"/>
  <c r="I141" i="1"/>
  <c r="I164" i="1"/>
  <c r="I65" i="1"/>
  <c r="I29" i="1"/>
  <c r="I112" i="1"/>
  <c r="I216" i="1"/>
  <c r="I49" i="1"/>
  <c r="I46" i="1"/>
  <c r="I229" i="1"/>
  <c r="I125" i="1"/>
  <c r="I63" i="1"/>
  <c r="I134" i="1"/>
  <c r="I162" i="1"/>
  <c r="I208" i="1"/>
  <c r="I218" i="1"/>
  <c r="I209" i="1"/>
  <c r="I108" i="1"/>
  <c r="I225" i="1"/>
  <c r="I167" i="1"/>
  <c r="I106" i="1"/>
  <c r="I37" i="1"/>
  <c r="I222" i="1"/>
  <c r="I158" i="1"/>
  <c r="I91" i="1"/>
  <c r="I221" i="1"/>
  <c r="I157" i="1"/>
  <c r="I90" i="1"/>
  <c r="I28" i="1"/>
  <c r="I179" i="1"/>
  <c r="I117" i="1"/>
  <c r="I50" i="1"/>
  <c r="I184" i="1"/>
  <c r="I47" i="1"/>
  <c r="I118" i="1"/>
  <c r="I148" i="1"/>
  <c r="I160" i="1"/>
  <c r="I186" i="1"/>
  <c r="I169" i="1"/>
  <c r="I67" i="1"/>
  <c r="I156" i="1"/>
  <c r="I190" i="1"/>
  <c r="I189" i="1"/>
  <c r="I149" i="1"/>
  <c r="I180" i="1"/>
  <c r="I129" i="1"/>
  <c r="I182" i="1"/>
  <c r="I38" i="1"/>
  <c r="I52" i="1"/>
  <c r="I80" i="1"/>
  <c r="I93" i="1"/>
  <c r="I25" i="1"/>
  <c r="I185" i="1"/>
  <c r="I183" i="1"/>
  <c r="I54" i="1"/>
  <c r="I113" i="1"/>
  <c r="I173" i="1"/>
  <c r="I133" i="1"/>
  <c r="I178" i="1"/>
  <c r="I111" i="1"/>
  <c r="I230" i="1"/>
  <c r="I165" i="1"/>
  <c r="I187" i="1"/>
  <c r="I223" i="1"/>
  <c r="I30" i="1"/>
  <c r="I83" i="1"/>
  <c r="I82" i="1"/>
  <c r="I110" i="1"/>
  <c r="I146" i="1"/>
  <c r="I128" i="1"/>
  <c r="I127" i="1"/>
  <c r="I211" i="1"/>
  <c r="I18" i="1"/>
  <c r="I191" i="1"/>
  <c r="I62" i="1"/>
  <c r="I120" i="1"/>
  <c r="I181" i="1"/>
  <c r="I203" i="1"/>
  <c r="I232" i="1"/>
  <c r="I226" i="1"/>
  <c r="I39" i="1"/>
  <c r="I233" i="1"/>
  <c r="I121" i="1"/>
  <c r="I174" i="1"/>
  <c r="I21" i="1"/>
  <c r="I195" i="1"/>
  <c r="I66" i="1"/>
  <c r="I150" i="1"/>
  <c r="I224" i="1"/>
  <c r="I23" i="1"/>
  <c r="I175" i="1"/>
  <c r="I166" i="1"/>
  <c r="I105" i="1"/>
  <c r="I200" i="1"/>
  <c r="I159" i="1"/>
  <c r="I214" i="1"/>
  <c r="I213" i="1"/>
  <c r="I20" i="1"/>
  <c r="I168" i="1"/>
  <c r="I170" i="1"/>
  <c r="I92" i="1"/>
  <c r="I144" i="1"/>
  <c r="I143" i="1"/>
  <c r="I227" i="1"/>
  <c r="I103" i="1"/>
  <c r="I152" i="1"/>
  <c r="I15" i="1"/>
  <c r="I59" i="1"/>
  <c r="I130" i="1"/>
  <c r="I124" i="1"/>
  <c r="I11" i="1"/>
  <c r="I220" i="1"/>
  <c r="I77" i="1"/>
  <c r="I188" i="1"/>
  <c r="I114" i="1"/>
  <c r="I98" i="1"/>
  <c r="I36" i="1"/>
  <c r="I58" i="1"/>
  <c r="I99" i="1"/>
  <c r="I151" i="1"/>
  <c r="I171" i="1"/>
  <c r="I42" i="1"/>
  <c r="I31" i="1"/>
  <c r="I73" i="1"/>
  <c r="I86" i="1"/>
  <c r="I71" i="1"/>
  <c r="I94" i="1"/>
  <c r="I215" i="1"/>
  <c r="I22" i="1"/>
  <c r="I206" i="1"/>
  <c r="I75" i="1"/>
  <c r="I205" i="1"/>
  <c r="I74" i="1"/>
  <c r="I163" i="1"/>
  <c r="I34" i="1"/>
  <c r="I102" i="1"/>
  <c r="I207" i="1"/>
  <c r="I145" i="1"/>
  <c r="I84" i="1"/>
  <c r="I14" i="1"/>
  <c r="I198" i="1"/>
  <c r="I136" i="1"/>
  <c r="I61" i="1"/>
  <c r="I197" i="1"/>
  <c r="I135" i="1"/>
  <c r="I68" i="1"/>
  <c r="I219" i="1"/>
  <c r="I155" i="1"/>
  <c r="I96" i="1"/>
  <c r="I26" i="1"/>
  <c r="I138" i="1"/>
  <c r="I196" i="1"/>
  <c r="I43" i="1"/>
  <c r="I57" i="1"/>
  <c r="I100" i="1"/>
  <c r="I109" i="1"/>
  <c r="I204" i="1"/>
  <c r="I51" i="1"/>
  <c r="I172" i="1"/>
  <c r="I76" i="1"/>
  <c r="I53" i="1"/>
  <c r="I60" i="1"/>
  <c r="I88" i="1"/>
  <c r="I122" i="1"/>
  <c r="I13" i="1"/>
  <c r="I41" i="1"/>
  <c r="I85" i="1"/>
  <c r="I95" i="1"/>
  <c r="I81" i="1"/>
  <c r="I131" i="1"/>
  <c r="I78" i="1"/>
  <c r="I27" i="1"/>
  <c r="I132" i="1"/>
  <c r="I12" i="1"/>
  <c r="I115" i="1"/>
  <c r="I202" i="1"/>
  <c r="I79" i="1"/>
  <c r="I48" i="1"/>
  <c r="I147" i="1"/>
  <c r="I193" i="1"/>
  <c r="I101" i="1"/>
  <c r="I228" i="1"/>
  <c r="I104" i="1"/>
  <c r="I210" i="1"/>
  <c r="I87" i="1"/>
  <c r="I192" i="1"/>
  <c r="I70" i="1"/>
  <c r="I154" i="1"/>
  <c r="I33" i="1"/>
  <c r="I161" i="1"/>
  <c r="I24" i="1"/>
  <c r="I56" i="1"/>
  <c r="I35" i="1"/>
  <c r="I107" i="1"/>
  <c r="I212" i="1"/>
  <c r="I89" i="1"/>
  <c r="I194" i="1"/>
  <c r="I72" i="1"/>
  <c r="I176" i="1"/>
  <c r="I55" i="1"/>
  <c r="I140" i="1"/>
  <c r="I17" i="1"/>
  <c r="I123" i="1"/>
  <c r="I201" i="1"/>
  <c r="I177" i="1"/>
  <c r="I153" i="1"/>
  <c r="I64" i="1"/>
  <c r="I97" i="1"/>
  <c r="I19" i="1"/>
  <c r="I32" i="1"/>
  <c r="I16" i="1"/>
  <c r="I126" i="1"/>
  <c r="I40" i="1"/>
  <c r="I139" i="1"/>
  <c r="I116" i="1"/>
  <c r="I142" i="1"/>
  <c r="I217" i="1"/>
  <c r="I234" i="1" l="1"/>
</calcChain>
</file>

<file path=xl/sharedStrings.xml><?xml version="1.0" encoding="utf-8"?>
<sst xmlns="http://schemas.openxmlformats.org/spreadsheetml/2006/main" count="682" uniqueCount="512">
  <si>
    <t>7009201888</t>
  </si>
  <si>
    <t>ITALIANA PETROLI S.P.A.</t>
  </si>
  <si>
    <t/>
  </si>
  <si>
    <t>FT/2020/250</t>
  </si>
  <si>
    <t>FATTPA 56_20</t>
  </si>
  <si>
    <t>TAMASSIA LUCA</t>
  </si>
  <si>
    <t>FT/2020/244</t>
  </si>
  <si>
    <t>5751085065</t>
  </si>
  <si>
    <t>EDISON ENERGIA S.P.A.</t>
  </si>
  <si>
    <t>FT/2020/247</t>
  </si>
  <si>
    <t>51/EL</t>
  </si>
  <si>
    <t>SCS AZIONINNOVA SPA</t>
  </si>
  <si>
    <t>FT/2020/248</t>
  </si>
  <si>
    <t>U7300102002078</t>
  </si>
  <si>
    <t>UNIPOLRENTAL S.P.A.(EX CAR SERVE R)</t>
  </si>
  <si>
    <t>FT/2020/245</t>
  </si>
  <si>
    <t>N51016</t>
  </si>
  <si>
    <t>EDENRED ITALIA S.R.L.</t>
  </si>
  <si>
    <t>FT/2020/246</t>
  </si>
  <si>
    <t>2020934775</t>
  </si>
  <si>
    <t>ENGINEERING S.P.A.</t>
  </si>
  <si>
    <t>FT/2020/249</t>
  </si>
  <si>
    <t>2800013599</t>
  </si>
  <si>
    <t>FASTWEB SPA</t>
  </si>
  <si>
    <t>FT/2020/251</t>
  </si>
  <si>
    <t>1519/05</t>
  </si>
  <si>
    <t>TECNOLASER EUROPA SRL</t>
  </si>
  <si>
    <t>FT/2021/2</t>
  </si>
  <si>
    <t>1521/05</t>
  </si>
  <si>
    <t>FT/2021/3</t>
  </si>
  <si>
    <t>1514/05</t>
  </si>
  <si>
    <t>FT/2021/10</t>
  </si>
  <si>
    <t>1515/05</t>
  </si>
  <si>
    <t>FT/2021/4</t>
  </si>
  <si>
    <t>1513/05</t>
  </si>
  <si>
    <t>FT/2021/5</t>
  </si>
  <si>
    <t>1520/05</t>
  </si>
  <si>
    <t>FT/2021/11</t>
  </si>
  <si>
    <t>1510/05</t>
  </si>
  <si>
    <t>FT/2021/6</t>
  </si>
  <si>
    <t>1517/05</t>
  </si>
  <si>
    <t>FT/2021/7</t>
  </si>
  <si>
    <t>1516/05</t>
  </si>
  <si>
    <t>FT/2021/8</t>
  </si>
  <si>
    <t>1512/05</t>
  </si>
  <si>
    <t>FT/2021/12</t>
  </si>
  <si>
    <t>1518/05</t>
  </si>
  <si>
    <t>FT/2021/13</t>
  </si>
  <si>
    <t>1511/05</t>
  </si>
  <si>
    <t>FT/2021/9</t>
  </si>
  <si>
    <t>7009259878</t>
  </si>
  <si>
    <t>FT/2021/1</t>
  </si>
  <si>
    <t>3</t>
  </si>
  <si>
    <t>CHIARINI FRANCO</t>
  </si>
  <si>
    <t>FT/2021/16</t>
  </si>
  <si>
    <t>2</t>
  </si>
  <si>
    <t>FT/2021/17</t>
  </si>
  <si>
    <t>2004002654</t>
  </si>
  <si>
    <t>TPER SPA</t>
  </si>
  <si>
    <t>FT/2021/15</t>
  </si>
  <si>
    <t>000577T RN</t>
  </si>
  <si>
    <t>START ROMAGNA S.P.A.</t>
  </si>
  <si>
    <t>FT/2021/14</t>
  </si>
  <si>
    <t>5751112002</t>
  </si>
  <si>
    <t>FT/2021/20</t>
  </si>
  <si>
    <t>VE0N1-1</t>
  </si>
  <si>
    <t>ALMA MATER STUDIORUM - UNIVERSITA' DI BOLOGNA</t>
  </si>
  <si>
    <t>FT/2021/103</t>
  </si>
  <si>
    <t>112100356240</t>
  </si>
  <si>
    <t>HERA S.P.A.</t>
  </si>
  <si>
    <t>FT/2021/22</t>
  </si>
  <si>
    <t>2/1</t>
  </si>
  <si>
    <t>PRO.MED SRL</t>
  </si>
  <si>
    <t>FT/2021/18</t>
  </si>
  <si>
    <t>U7300102000138</t>
  </si>
  <si>
    <t>FT/2021/19</t>
  </si>
  <si>
    <t>N42472</t>
  </si>
  <si>
    <t>FT/2021/21</t>
  </si>
  <si>
    <t>66/21PA</t>
  </si>
  <si>
    <t>I.T.A. S.R.L.</t>
  </si>
  <si>
    <t>FT/2021/23</t>
  </si>
  <si>
    <t>212/00</t>
  </si>
  <si>
    <t>MEDLAVITALIA S.R.L.</t>
  </si>
  <si>
    <t>FT/2021/24</t>
  </si>
  <si>
    <t>P33</t>
  </si>
  <si>
    <t>SI COMPUTER S.P.A.</t>
  </si>
  <si>
    <t>FT/2021/25</t>
  </si>
  <si>
    <t>FV21-0488</t>
  </si>
  <si>
    <t>COM METODI S.P.A.</t>
  </si>
  <si>
    <t>FT/2021/26</t>
  </si>
  <si>
    <t>FV21-0486</t>
  </si>
  <si>
    <t>FT/2021/27</t>
  </si>
  <si>
    <t>FV21-0487</t>
  </si>
  <si>
    <t>FT/2021/28</t>
  </si>
  <si>
    <t>7009326654</t>
  </si>
  <si>
    <t>FT/2021/29</t>
  </si>
  <si>
    <t>10/PA</t>
  </si>
  <si>
    <t>R.I.V.I. AMBIENTE E SICUREZZA S.R.L</t>
  </si>
  <si>
    <t>FT/2021/30</t>
  </si>
  <si>
    <t>11/PA</t>
  </si>
  <si>
    <t>FT/2021/31</t>
  </si>
  <si>
    <t>VE0Q6-1</t>
  </si>
  <si>
    <t>FT/2021/33</t>
  </si>
  <si>
    <t>9/PA</t>
  </si>
  <si>
    <t>FT/2021/32</t>
  </si>
  <si>
    <t>100210214</t>
  </si>
  <si>
    <t>AZIENDA USL DI BOLOGNA</t>
  </si>
  <si>
    <t>FT/2021/38</t>
  </si>
  <si>
    <t>2100000009</t>
  </si>
  <si>
    <t>SOCIETÀ EMILIANA TRASPORTI AUTOFILOVIARI S.P.A.</t>
  </si>
  <si>
    <t>FT/2021/34</t>
  </si>
  <si>
    <t>GRUPPO AUDIOPLUS S.R.L.</t>
  </si>
  <si>
    <t>FT/2021/37</t>
  </si>
  <si>
    <t>100210273</t>
  </si>
  <si>
    <t>FT/2021/39</t>
  </si>
  <si>
    <t>2021SPF00047</t>
  </si>
  <si>
    <t>TEP S.P.A.</t>
  </si>
  <si>
    <t>FT/2021/35</t>
  </si>
  <si>
    <t>U7300102000171</t>
  </si>
  <si>
    <t>FT/2021/36</t>
  </si>
  <si>
    <t>2100000013</t>
  </si>
  <si>
    <t>FT/2021/63</t>
  </si>
  <si>
    <t>5751131787</t>
  </si>
  <si>
    <t>FT/2021/40</t>
  </si>
  <si>
    <t>9/EL</t>
  </si>
  <si>
    <t>FT/2021/44</t>
  </si>
  <si>
    <t>10/EL</t>
  </si>
  <si>
    <t>FT/2021/45</t>
  </si>
  <si>
    <t>N43249</t>
  </si>
  <si>
    <t>FT/2021/41</t>
  </si>
  <si>
    <t>2021905239</t>
  </si>
  <si>
    <t>FT/2021/46</t>
  </si>
  <si>
    <t>2021906903</t>
  </si>
  <si>
    <t>FT/2021/47</t>
  </si>
  <si>
    <t>01/0000100</t>
  </si>
  <si>
    <t>SEA GRUPPO S.R.L.</t>
  </si>
  <si>
    <t>FT/2021/42</t>
  </si>
  <si>
    <t>15/A</t>
  </si>
  <si>
    <t>STAR LIFT S.R.L.</t>
  </si>
  <si>
    <t>FT/2021/43</t>
  </si>
  <si>
    <t>2800002285</t>
  </si>
  <si>
    <t>FT/2021/48</t>
  </si>
  <si>
    <t>N43630</t>
  </si>
  <si>
    <t>FT/2021/58</t>
  </si>
  <si>
    <t>7009395121</t>
  </si>
  <si>
    <t>FT/2021/53</t>
  </si>
  <si>
    <t>927/00</t>
  </si>
  <si>
    <t>FT/2021/49</t>
  </si>
  <si>
    <t>N44101</t>
  </si>
  <si>
    <t>FT/2021/59</t>
  </si>
  <si>
    <t>100210541</t>
  </si>
  <si>
    <t>FT/2021/56</t>
  </si>
  <si>
    <t>16/EL</t>
  </si>
  <si>
    <t>FT/2021/50</t>
  </si>
  <si>
    <t>5/180</t>
  </si>
  <si>
    <t>176</t>
  </si>
  <si>
    <t>POLONORD ADESTE S.R.L.</t>
  </si>
  <si>
    <t>FT/2021/54</t>
  </si>
  <si>
    <t>39</t>
  </si>
  <si>
    <t>CERVELLI IN AZIONE S.R.L.</t>
  </si>
  <si>
    <t>FT/2021/51</t>
  </si>
  <si>
    <t>FATTPA 18_21</t>
  </si>
  <si>
    <t>M.B.S. S.R.L.</t>
  </si>
  <si>
    <t>FT/2021/52</t>
  </si>
  <si>
    <t>5751134500</t>
  </si>
  <si>
    <t>FT/2021/55</t>
  </si>
  <si>
    <t>U7300102000338</t>
  </si>
  <si>
    <t>FT/2021/57</t>
  </si>
  <si>
    <t>N44448</t>
  </si>
  <si>
    <t>FT/2021/61</t>
  </si>
  <si>
    <t>574/06</t>
  </si>
  <si>
    <t>FT/2021/64</t>
  </si>
  <si>
    <t>571/06</t>
  </si>
  <si>
    <t>FT/2021/68</t>
  </si>
  <si>
    <t>576/06</t>
  </si>
  <si>
    <t>FT/2021/65</t>
  </si>
  <si>
    <t>572/06</t>
  </si>
  <si>
    <t>FT/2021/71</t>
  </si>
  <si>
    <t>567/06</t>
  </si>
  <si>
    <t>FT/2021/66</t>
  </si>
  <si>
    <t>569/06</t>
  </si>
  <si>
    <t>FT/2021/67</t>
  </si>
  <si>
    <t>579/06</t>
  </si>
  <si>
    <t>FT/2021/69</t>
  </si>
  <si>
    <t>575/06</t>
  </si>
  <si>
    <t>FT/2021/72</t>
  </si>
  <si>
    <t>568/06</t>
  </si>
  <si>
    <t>FT/2021/73</t>
  </si>
  <si>
    <t>570/06</t>
  </si>
  <si>
    <t>FT/2021/74</t>
  </si>
  <si>
    <t>578/06</t>
  </si>
  <si>
    <t>FT/2021/70</t>
  </si>
  <si>
    <t>7009463620</t>
  </si>
  <si>
    <t>FT/2021/76</t>
  </si>
  <si>
    <t>19/EL</t>
  </si>
  <si>
    <t>FT/2021/77</t>
  </si>
  <si>
    <t>2100000037</t>
  </si>
  <si>
    <t>FT/2021/79</t>
  </si>
  <si>
    <t>577/06</t>
  </si>
  <si>
    <t>FT/2021/75</t>
  </si>
  <si>
    <t>2100000040</t>
  </si>
  <si>
    <t>FT/2021/81</t>
  </si>
  <si>
    <t>2021910817</t>
  </si>
  <si>
    <t>FT/2021/78</t>
  </si>
  <si>
    <t>000033T FC</t>
  </si>
  <si>
    <t>FT/2021/86</t>
  </si>
  <si>
    <t>000124T RN</t>
  </si>
  <si>
    <t>FT/2021/87</t>
  </si>
  <si>
    <t>5751155387</t>
  </si>
  <si>
    <t>FT/2021/88</t>
  </si>
  <si>
    <t>U7300102000527</t>
  </si>
  <si>
    <t>FT/2021/82</t>
  </si>
  <si>
    <t>N45429</t>
  </si>
  <si>
    <t>FT/2021/85</t>
  </si>
  <si>
    <t>FATTPA 21_21</t>
  </si>
  <si>
    <t>FT/2021/90</t>
  </si>
  <si>
    <t>29/EL</t>
  </si>
  <si>
    <t>FT/2021/89</t>
  </si>
  <si>
    <t>7009532171</t>
  </si>
  <si>
    <t>FT/2021/93</t>
  </si>
  <si>
    <t>P122</t>
  </si>
  <si>
    <t>FT/2021/91</t>
  </si>
  <si>
    <t>N45703</t>
  </si>
  <si>
    <t>FT/2021/109</t>
  </si>
  <si>
    <t>0073371326</t>
  </si>
  <si>
    <t>WOLTERS KLUWER ITALIA S.R.L.</t>
  </si>
  <si>
    <t>FT/2021/92</t>
  </si>
  <si>
    <t>1410001179</t>
  </si>
  <si>
    <t>IL SOLE 24 ORE S.P.A.</t>
  </si>
  <si>
    <t>FT/2021/94</t>
  </si>
  <si>
    <t>62</t>
  </si>
  <si>
    <t>Y.U.PPIES' SERVICES SRL</t>
  </si>
  <si>
    <t>FT/2021/95</t>
  </si>
  <si>
    <t>2100000055</t>
  </si>
  <si>
    <t>FT/2021/96</t>
  </si>
  <si>
    <t>P123</t>
  </si>
  <si>
    <t>FT/2021/98</t>
  </si>
  <si>
    <t>2100000059</t>
  </si>
  <si>
    <t>FT/2021/97</t>
  </si>
  <si>
    <t>000200T RN</t>
  </si>
  <si>
    <t>FT/2021/100</t>
  </si>
  <si>
    <t>8101000128</t>
  </si>
  <si>
    <t>TRENITALIA TPER SCARL</t>
  </si>
  <si>
    <t>FT/2021/114</t>
  </si>
  <si>
    <t>5751174479</t>
  </si>
  <si>
    <t>FT/2021/102</t>
  </si>
  <si>
    <t>U7300102000680</t>
  </si>
  <si>
    <t>FT/2021/101</t>
  </si>
  <si>
    <t>112102990520</t>
  </si>
  <si>
    <t>FT/2021/105</t>
  </si>
  <si>
    <t>VE0N1-10</t>
  </si>
  <si>
    <t>FT/2021/104</t>
  </si>
  <si>
    <t>00627</t>
  </si>
  <si>
    <t>TERAPEUTICA S.R.L.</t>
  </si>
  <si>
    <t>FT/2021/110</t>
  </si>
  <si>
    <t>3 FEP</t>
  </si>
  <si>
    <t>FONDAZIONE FENICE O.N.L.U.S</t>
  </si>
  <si>
    <t>FT/2021/111</t>
  </si>
  <si>
    <t>N46459</t>
  </si>
  <si>
    <t>FT/2021/107</t>
  </si>
  <si>
    <t>7009602390</t>
  </si>
  <si>
    <t>FT/2021/112</t>
  </si>
  <si>
    <t>8101000140</t>
  </si>
  <si>
    <t>FT/2021/116</t>
  </si>
  <si>
    <t>2/265</t>
  </si>
  <si>
    <t>FERRARI COMPUTER BOLOGNA S.R.L. SOCIO UNICO</t>
  </si>
  <si>
    <t>FT/2021/143</t>
  </si>
  <si>
    <t>38/EL</t>
  </si>
  <si>
    <t>FT/2021/117</t>
  </si>
  <si>
    <t>000223T RN</t>
  </si>
  <si>
    <t>FT/2021/120</t>
  </si>
  <si>
    <t>U7300102000858</t>
  </si>
  <si>
    <t>FT/2021/113</t>
  </si>
  <si>
    <t>5751194965</t>
  </si>
  <si>
    <t>FT/2021/134</t>
  </si>
  <si>
    <t>FATTPA 28_21</t>
  </si>
  <si>
    <t>FT/2021/118</t>
  </si>
  <si>
    <t>U7300102000882</t>
  </si>
  <si>
    <t>FT/2021/153</t>
  </si>
  <si>
    <t>N46907</t>
  </si>
  <si>
    <t>FT/2021/133</t>
  </si>
  <si>
    <t>2021   583/e</t>
  </si>
  <si>
    <t>ASSOCIAZIONE COMUNI BRESCIANI SERVIZI S.R.L.</t>
  </si>
  <si>
    <t>FT/2021/119</t>
  </si>
  <si>
    <t>964/06</t>
  </si>
  <si>
    <t>FT/2021/121</t>
  </si>
  <si>
    <t>953/06</t>
  </si>
  <si>
    <t>FT/2021/125</t>
  </si>
  <si>
    <t>959/06</t>
  </si>
  <si>
    <t>FT/2021/126</t>
  </si>
  <si>
    <t>954/06</t>
  </si>
  <si>
    <t>FT/2021/127</t>
  </si>
  <si>
    <t>963/06</t>
  </si>
  <si>
    <t>FT/2021/129</t>
  </si>
  <si>
    <t>962/06</t>
  </si>
  <si>
    <t>FT/2021/122</t>
  </si>
  <si>
    <t>961/06</t>
  </si>
  <si>
    <t>FT/2021/130</t>
  </si>
  <si>
    <t>955/06</t>
  </si>
  <si>
    <t>FT/2021/131</t>
  </si>
  <si>
    <t>960/06</t>
  </si>
  <si>
    <t>FT/2021/128</t>
  </si>
  <si>
    <t>957/06</t>
  </si>
  <si>
    <t>FT/2021/132</t>
  </si>
  <si>
    <t>958/06</t>
  </si>
  <si>
    <t>FT/2021/123</t>
  </si>
  <si>
    <t>956/06</t>
  </si>
  <si>
    <t>FT/2021/124</t>
  </si>
  <si>
    <t>FATTPA 34_21</t>
  </si>
  <si>
    <t>FT/2021/135</t>
  </si>
  <si>
    <t>42/EL</t>
  </si>
  <si>
    <t>FT/2021/141</t>
  </si>
  <si>
    <t>40/EL</t>
  </si>
  <si>
    <t>FT/2021/136</t>
  </si>
  <si>
    <t>23</t>
  </si>
  <si>
    <t>EBLA SOCIETÀ COOPERATIVA SERVIZI E SOLUZIONI CULTURALI</t>
  </si>
  <si>
    <t>FT/2021/139</t>
  </si>
  <si>
    <t>2/302</t>
  </si>
  <si>
    <t>FT/2021/144</t>
  </si>
  <si>
    <t>8101000156</t>
  </si>
  <si>
    <t>FT/2021/137</t>
  </si>
  <si>
    <t>7009672724</t>
  </si>
  <si>
    <t>FT/2021/140</t>
  </si>
  <si>
    <t>2021919205</t>
  </si>
  <si>
    <t>FT/2021/142</t>
  </si>
  <si>
    <t>3476/00</t>
  </si>
  <si>
    <t>FT/2021/145</t>
  </si>
  <si>
    <t>PA  000033</t>
  </si>
  <si>
    <t>NUOVO PROGRAMMA UFFICIO S.R.L.</t>
  </si>
  <si>
    <t>FT/2021/146</t>
  </si>
  <si>
    <t>2800008747</t>
  </si>
  <si>
    <t>FT/2021/147</t>
  </si>
  <si>
    <t>5751214621</t>
  </si>
  <si>
    <t>FT/2021/151</t>
  </si>
  <si>
    <t>112104328978</t>
  </si>
  <si>
    <t>FT/2021/152</t>
  </si>
  <si>
    <t>U7300102001069</t>
  </si>
  <si>
    <t>FT/2021/154</t>
  </si>
  <si>
    <t>N47624</t>
  </si>
  <si>
    <t>FT/2021/149</t>
  </si>
  <si>
    <t>VE0Q6-46</t>
  </si>
  <si>
    <t>FT/2021/148</t>
  </si>
  <si>
    <t>987</t>
  </si>
  <si>
    <t>PUBBLIFORMEZ S.R.L.</t>
  </si>
  <si>
    <t>FT/2021/155</t>
  </si>
  <si>
    <t>2/13</t>
  </si>
  <si>
    <t>FT/2021/156</t>
  </si>
  <si>
    <t>65/A</t>
  </si>
  <si>
    <t>FT/2021/161</t>
  </si>
  <si>
    <t>7009743407</t>
  </si>
  <si>
    <t>FT/2021/159</t>
  </si>
  <si>
    <t>2100000075</t>
  </si>
  <si>
    <t>FT/2021/158</t>
  </si>
  <si>
    <t>P293</t>
  </si>
  <si>
    <t>FT/2021/157</t>
  </si>
  <si>
    <t>P294</t>
  </si>
  <si>
    <t>FT/2021/160</t>
  </si>
  <si>
    <t>5751233840</t>
  </si>
  <si>
    <t>FT/2021/168</t>
  </si>
  <si>
    <t>11/0003108</t>
  </si>
  <si>
    <t>CONSORZIO ITALIANO COOPERATIVE LAVORATORI AUSULIARI TRAFFICO SOC. COOP</t>
  </si>
  <si>
    <t>FT/2021/162</t>
  </si>
  <si>
    <t>N48483</t>
  </si>
  <si>
    <t>FT/2021/163</t>
  </si>
  <si>
    <t>FV21-1764</t>
  </si>
  <si>
    <t>FT/2021/164</t>
  </si>
  <si>
    <t>FV21-1763</t>
  </si>
  <si>
    <t>FT/2021/165</t>
  </si>
  <si>
    <t>FV21-1765</t>
  </si>
  <si>
    <t>FT/2021/166</t>
  </si>
  <si>
    <t>U7300010000000</t>
  </si>
  <si>
    <t>FT/2021/167</t>
  </si>
  <si>
    <t>VVA/21011773</t>
  </si>
  <si>
    <t>INFOCAMERE SOCIETÀ CONSORTILE DI INFORMATICA DELLE CAMERE DI COMMERCIO ITALIANE PER AZIONI</t>
  </si>
  <si>
    <t>FT/2021/170</t>
  </si>
  <si>
    <t>01/0000837</t>
  </si>
  <si>
    <t>FT/2021/174</t>
  </si>
  <si>
    <t>01/0000836</t>
  </si>
  <si>
    <t>FT/2021/169</t>
  </si>
  <si>
    <t>38/PA</t>
  </si>
  <si>
    <t>FT/2021/171</t>
  </si>
  <si>
    <t>7009810490</t>
  </si>
  <si>
    <t>FT/2021/172</t>
  </si>
  <si>
    <t>5751253935</t>
  </si>
  <si>
    <t>FT/2021/173</t>
  </si>
  <si>
    <t>112105590630</t>
  </si>
  <si>
    <t>FT/2021/175</t>
  </si>
  <si>
    <t>V203/2021/34</t>
  </si>
  <si>
    <t>AZIENDA USL DELLA ROMAGNA</t>
  </si>
  <si>
    <t>FT/2021/176</t>
  </si>
  <si>
    <t>N49370</t>
  </si>
  <si>
    <t>FT/2021/177</t>
  </si>
  <si>
    <t>1630/06</t>
  </si>
  <si>
    <t>FT/2021/184</t>
  </si>
  <si>
    <t>1627/06</t>
  </si>
  <si>
    <t>FT/2021/179</t>
  </si>
  <si>
    <t>1629/06</t>
  </si>
  <si>
    <t>FT/2021/180</t>
  </si>
  <si>
    <t>1632/06</t>
  </si>
  <si>
    <t>FT/2021/182</t>
  </si>
  <si>
    <t>1628/06</t>
  </si>
  <si>
    <t>FT/2021/183</t>
  </si>
  <si>
    <t>1631/06</t>
  </si>
  <si>
    <t>FT/2021/181</t>
  </si>
  <si>
    <t>U7300010041663</t>
  </si>
  <si>
    <t>FT/2021/178</t>
  </si>
  <si>
    <t>00914</t>
  </si>
  <si>
    <t>FT/2021/185</t>
  </si>
  <si>
    <t>7009880809</t>
  </si>
  <si>
    <t>FT/2021/189</t>
  </si>
  <si>
    <t>PG/2021/52876</t>
  </si>
  <si>
    <t>GUIZZARDI RAFFAELE</t>
  </si>
  <si>
    <t>FT/2021/186</t>
  </si>
  <si>
    <t>PG/2021/696</t>
  </si>
  <si>
    <t>STRANO GRAZIA</t>
  </si>
  <si>
    <t>FT/2021/187</t>
  </si>
  <si>
    <t>PG/2021/53589</t>
  </si>
  <si>
    <t>FORNI MAURA</t>
  </si>
  <si>
    <t>FT/2021/188</t>
  </si>
  <si>
    <t>2100000101</t>
  </si>
  <si>
    <t>FT/2021/191</t>
  </si>
  <si>
    <t>V19/2021/277</t>
  </si>
  <si>
    <t>FT/2021/190</t>
  </si>
  <si>
    <t>36</t>
  </si>
  <si>
    <t>FT/2021/192</t>
  </si>
  <si>
    <t>2021SPF00131</t>
  </si>
  <si>
    <t>FT/2021/194</t>
  </si>
  <si>
    <t>U7300010058635</t>
  </si>
  <si>
    <t>FT/2021/195</t>
  </si>
  <si>
    <t>40/001</t>
  </si>
  <si>
    <t>PICCINNI VITO</t>
  </si>
  <si>
    <t>FT/2021/193</t>
  </si>
  <si>
    <t>5751275917</t>
  </si>
  <si>
    <t>FT/2021/196</t>
  </si>
  <si>
    <t>281/21PA</t>
  </si>
  <si>
    <t>S.O.I. SOCIETÀ ORGANIZZAZIONE INDUSTRIALE S.R.L.</t>
  </si>
  <si>
    <t>FT/2021/197</t>
  </si>
  <si>
    <t>000097T FC</t>
  </si>
  <si>
    <t>FT/2021/199</t>
  </si>
  <si>
    <t>N50535</t>
  </si>
  <si>
    <t>FT/2021/198</t>
  </si>
  <si>
    <t>2021-1682</t>
  </si>
  <si>
    <t>FORMEL SRL</t>
  </si>
  <si>
    <t>FT/2021/209</t>
  </si>
  <si>
    <t>9500067812</t>
  </si>
  <si>
    <t>FT/2021/200</t>
  </si>
  <si>
    <t>53/EL</t>
  </si>
  <si>
    <t>FT/2021/203</t>
  </si>
  <si>
    <t>110/PA</t>
  </si>
  <si>
    <t>FUTURA SOCIETA' CONSORTILE A R.L</t>
  </si>
  <si>
    <t>FT/2021/217</t>
  </si>
  <si>
    <t>2021930601</t>
  </si>
  <si>
    <t>FT/2021/205</t>
  </si>
  <si>
    <t>P539</t>
  </si>
  <si>
    <t>FT/2021/201</t>
  </si>
  <si>
    <t>P540</t>
  </si>
  <si>
    <t>FT/2021/202</t>
  </si>
  <si>
    <t>130_2021_0000094</t>
  </si>
  <si>
    <t>AZIENDA USL DI PIACENZA</t>
  </si>
  <si>
    <t>FT/2021/214</t>
  </si>
  <si>
    <t>U7300010098999</t>
  </si>
  <si>
    <t>FT/2021/204</t>
  </si>
  <si>
    <t>000582T RN</t>
  </si>
  <si>
    <t>FT/2021/211</t>
  </si>
  <si>
    <t>000134T FC</t>
  </si>
  <si>
    <t>FT/2021/212</t>
  </si>
  <si>
    <t>5751294777</t>
  </si>
  <si>
    <t>FT/2021/208</t>
  </si>
  <si>
    <t>FATTPA 53_21</t>
  </si>
  <si>
    <t>FT/2021/215</t>
  </si>
  <si>
    <t>54/EL</t>
  </si>
  <si>
    <t>FT/2021/216</t>
  </si>
  <si>
    <t>FT/2021/206</t>
  </si>
  <si>
    <t>8101000265</t>
  </si>
  <si>
    <t>FT/2021/218</t>
  </si>
  <si>
    <t>PA006</t>
  </si>
  <si>
    <t>KAIROS CONSULTING S.R.L.</t>
  </si>
  <si>
    <t>FT/2021/213</t>
  </si>
  <si>
    <t>112106932447</t>
  </si>
  <si>
    <t>FT/2021/207</t>
  </si>
  <si>
    <t>N51757</t>
  </si>
  <si>
    <t>FT/2021/210</t>
  </si>
  <si>
    <t>8101000271</t>
  </si>
  <si>
    <t>FT/2021/219</t>
  </si>
  <si>
    <t>U7300010129953</t>
  </si>
  <si>
    <t>FT/2021/220</t>
  </si>
  <si>
    <t>402/2021</t>
  </si>
  <si>
    <t>S.I.A.D. S.R.L.</t>
  </si>
  <si>
    <t>FT/2021/223</t>
  </si>
  <si>
    <t>59/EL</t>
  </si>
  <si>
    <t>FT/2021/227</t>
  </si>
  <si>
    <t>48/01</t>
  </si>
  <si>
    <t>UGOLINI NATALE &amp; C. S.A.S.</t>
  </si>
  <si>
    <t>FT/2021/225</t>
  </si>
  <si>
    <t>237/PA</t>
  </si>
  <si>
    <t>ART-ER SOCIETÀ CONSORTILE PER AZIONI</t>
  </si>
  <si>
    <t>FT/2021/228</t>
  </si>
  <si>
    <t>5751313423</t>
  </si>
  <si>
    <t>FT/2021/229</t>
  </si>
  <si>
    <t>U7300010161996</t>
  </si>
  <si>
    <t>FT/2021/230</t>
  </si>
  <si>
    <t>Nome / Ragione sociale</t>
  </si>
  <si>
    <t>Data scadenza</t>
  </si>
  <si>
    <t>Data Mandato</t>
  </si>
  <si>
    <t>Data pagamento - data scadenza</t>
  </si>
  <si>
    <t>Giorni per importo</t>
  </si>
  <si>
    <t>Numero Protocollo Fattura</t>
  </si>
  <si>
    <t>Numero fattura</t>
  </si>
  <si>
    <t>Imp. base imponibile al netto di note credito e ritenute</t>
  </si>
  <si>
    <t>TOTALE</t>
  </si>
  <si>
    <t>Tempestività dei pagamenti</t>
  </si>
  <si>
    <t>TEMPESTIVITA' PAGAMENTI DAL 01.01.2021 AL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</si>
</sst>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3" fontId="0" fillId="0" borderId="0" xfId="1" applyFont="1" applyAlignment="1">
      <alignment horizontal="right" vertical="top"/>
    </xf>
    <xf numFmtId="0" fontId="2" fillId="3" borderId="1" xfId="0" applyFont="1" applyFill="1" applyBorder="1" applyAlignment="1">
      <alignment vertical="top"/>
    </xf>
    <xf numFmtId="43" fontId="2" fillId="3" borderId="1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43" fontId="0" fillId="0" borderId="0" xfId="1" applyFont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50800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D779D65-A587-4B0B-828A-03163AEB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237"/>
  <sheetViews>
    <sheetView tabSelected="1" topLeftCell="A219" zoomScaleNormal="100" workbookViewId="0">
      <selection activeCell="I234" sqref="I234"/>
    </sheetView>
  </sheetViews>
  <sheetFormatPr defaultRowHeight="12.5" x14ac:dyDescent="0.25"/>
  <cols>
    <col min="1" max="1" width="15" bestFit="1" customWidth="1"/>
    <col min="2" max="2" width="18" bestFit="1" customWidth="1"/>
    <col min="3" max="3" width="56.7265625" customWidth="1"/>
    <col min="4" max="4" width="15.36328125" customWidth="1"/>
    <col min="5" max="5" width="12" customWidth="1"/>
    <col min="6" max="6" width="11" customWidth="1"/>
    <col min="7" max="7" width="10.453125" customWidth="1"/>
    <col min="8" max="8" width="18.54296875" customWidth="1"/>
    <col min="9" max="9" width="11.54296875" customWidth="1"/>
    <col min="10" max="10" width="9" bestFit="1" customWidth="1"/>
  </cols>
  <sheetData>
    <row r="8" spans="1:9" ht="13" x14ac:dyDescent="0.25">
      <c r="C8" s="11" t="s">
        <v>511</v>
      </c>
    </row>
    <row r="10" spans="1:9" ht="50" x14ac:dyDescent="0.25">
      <c r="A10" s="7" t="s">
        <v>506</v>
      </c>
      <c r="B10" s="1" t="s">
        <v>507</v>
      </c>
      <c r="C10" s="1" t="s">
        <v>501</v>
      </c>
      <c r="D10" s="7" t="s">
        <v>508</v>
      </c>
      <c r="E10" s="7" t="s">
        <v>502</v>
      </c>
      <c r="F10" s="7" t="s">
        <v>503</v>
      </c>
      <c r="G10" s="7" t="s">
        <v>504</v>
      </c>
      <c r="H10" s="1" t="s">
        <v>505</v>
      </c>
      <c r="I10" s="7" t="s">
        <v>510</v>
      </c>
    </row>
    <row r="11" spans="1:9" x14ac:dyDescent="0.25">
      <c r="A11" t="s">
        <v>3</v>
      </c>
      <c r="B11" t="s">
        <v>0</v>
      </c>
      <c r="C11" t="s">
        <v>1</v>
      </c>
      <c r="D11" s="8">
        <v>129.5</v>
      </c>
      <c r="E11" s="2">
        <v>44204</v>
      </c>
      <c r="F11" s="2">
        <v>44210</v>
      </c>
      <c r="G11" s="3">
        <v>6</v>
      </c>
      <c r="H11" s="8">
        <f>G11*D11</f>
        <v>777</v>
      </c>
      <c r="I11" s="13">
        <f>D11*G11/D234</f>
        <v>2.5104512881902601E-4</v>
      </c>
    </row>
    <row r="12" spans="1:9" x14ac:dyDescent="0.25">
      <c r="A12" t="s">
        <v>6</v>
      </c>
      <c r="B12" t="s">
        <v>4</v>
      </c>
      <c r="C12" t="s">
        <v>5</v>
      </c>
      <c r="D12" s="8">
        <v>16800</v>
      </c>
      <c r="E12" s="2">
        <v>44210</v>
      </c>
      <c r="F12" s="2">
        <v>44210</v>
      </c>
      <c r="G12" s="3">
        <v>0</v>
      </c>
      <c r="H12" s="8">
        <f t="shared" ref="H12:H46" si="0">G12*D12</f>
        <v>0</v>
      </c>
      <c r="I12" s="13">
        <f>D12*G12/D234</f>
        <v>0</v>
      </c>
    </row>
    <row r="13" spans="1:9" x14ac:dyDescent="0.25">
      <c r="A13" t="s">
        <v>9</v>
      </c>
      <c r="B13" t="s">
        <v>7</v>
      </c>
      <c r="C13" t="s">
        <v>8</v>
      </c>
      <c r="D13" s="8">
        <v>2396.98</v>
      </c>
      <c r="E13" s="2">
        <v>44216</v>
      </c>
      <c r="F13" s="2">
        <v>44210</v>
      </c>
      <c r="G13" s="3">
        <v>-6</v>
      </c>
      <c r="H13" s="8">
        <f t="shared" si="0"/>
        <v>-14381.880000000001</v>
      </c>
      <c r="I13" s="13">
        <f>D13*G13/D234</f>
        <v>-4.6467193272326564E-3</v>
      </c>
    </row>
    <row r="14" spans="1:9" x14ac:dyDescent="0.25">
      <c r="A14" t="s">
        <v>12</v>
      </c>
      <c r="B14" t="s">
        <v>10</v>
      </c>
      <c r="C14" t="s">
        <v>11</v>
      </c>
      <c r="D14" s="8">
        <v>4948.2700000000004</v>
      </c>
      <c r="E14" s="2">
        <v>44210</v>
      </c>
      <c r="F14" s="2">
        <v>44210</v>
      </c>
      <c r="G14" s="3">
        <v>0</v>
      </c>
      <c r="H14" s="8">
        <f t="shared" si="0"/>
        <v>0</v>
      </c>
      <c r="I14" s="13">
        <f>D14*G14/D234</f>
        <v>0</v>
      </c>
    </row>
    <row r="15" spans="1:9" x14ac:dyDescent="0.25">
      <c r="A15" t="s">
        <v>15</v>
      </c>
      <c r="B15" t="s">
        <v>13</v>
      </c>
      <c r="C15" t="s">
        <v>14</v>
      </c>
      <c r="D15" s="8">
        <v>5777.05</v>
      </c>
      <c r="E15" s="2">
        <v>44212</v>
      </c>
      <c r="F15" s="2">
        <v>44210</v>
      </c>
      <c r="G15" s="3">
        <v>-2</v>
      </c>
      <c r="H15" s="8">
        <f t="shared" si="0"/>
        <v>-11554.1</v>
      </c>
      <c r="I15" s="13">
        <f>D15*G15/D234</f>
        <v>-3.7330766060333443E-3</v>
      </c>
    </row>
    <row r="16" spans="1:9" x14ac:dyDescent="0.25">
      <c r="A16" t="s">
        <v>18</v>
      </c>
      <c r="B16" t="s">
        <v>16</v>
      </c>
      <c r="C16" t="s">
        <v>17</v>
      </c>
      <c r="D16" s="8">
        <v>12631.4</v>
      </c>
      <c r="E16" s="2">
        <v>44213</v>
      </c>
      <c r="F16" s="2">
        <v>44210</v>
      </c>
      <c r="G16" s="3">
        <v>-3</v>
      </c>
      <c r="H16" s="8">
        <f t="shared" si="0"/>
        <v>-37894.199999999997</v>
      </c>
      <c r="I16" s="13">
        <f>D16*G16/D234</f>
        <v>-1.2243441853917549E-2</v>
      </c>
    </row>
    <row r="17" spans="1:9" x14ac:dyDescent="0.25">
      <c r="A17" t="s">
        <v>21</v>
      </c>
      <c r="B17" t="s">
        <v>19</v>
      </c>
      <c r="C17" t="s">
        <v>20</v>
      </c>
      <c r="D17" s="8">
        <v>19793.09</v>
      </c>
      <c r="E17" s="2">
        <v>44218</v>
      </c>
      <c r="F17" s="2">
        <v>44210</v>
      </c>
      <c r="G17" s="3">
        <v>-8</v>
      </c>
      <c r="H17" s="8">
        <f t="shared" si="0"/>
        <v>-158344.72</v>
      </c>
      <c r="I17" s="13">
        <f>D17*G17/D234</f>
        <v>-5.1160451261534887E-2</v>
      </c>
    </row>
    <row r="18" spans="1:9" x14ac:dyDescent="0.25">
      <c r="A18" t="s">
        <v>24</v>
      </c>
      <c r="B18" t="s">
        <v>22</v>
      </c>
      <c r="C18" t="s">
        <v>23</v>
      </c>
      <c r="D18" s="8">
        <v>99324.43</v>
      </c>
      <c r="E18" s="2">
        <v>44225</v>
      </c>
      <c r="F18" s="2">
        <v>44210</v>
      </c>
      <c r="G18" s="3">
        <v>-15</v>
      </c>
      <c r="H18" s="8">
        <f t="shared" si="0"/>
        <v>-1489866.45</v>
      </c>
      <c r="I18" s="13">
        <f>D18*G18/D234</f>
        <v>-0.48136900239819175</v>
      </c>
    </row>
    <row r="19" spans="1:9" x14ac:dyDescent="0.25">
      <c r="A19" t="s">
        <v>27</v>
      </c>
      <c r="B19" t="s">
        <v>25</v>
      </c>
      <c r="C19" t="s">
        <v>26</v>
      </c>
      <c r="D19" s="8">
        <v>106.32</v>
      </c>
      <c r="E19" s="2">
        <v>44225</v>
      </c>
      <c r="F19" s="2">
        <v>44210</v>
      </c>
      <c r="G19" s="3">
        <v>-15</v>
      </c>
      <c r="H19" s="8">
        <f t="shared" si="0"/>
        <v>-1594.8</v>
      </c>
      <c r="I19" s="13">
        <f>D19*G19/D234</f>
        <v>-5.1527255011658E-4</v>
      </c>
    </row>
    <row r="20" spans="1:9" x14ac:dyDescent="0.25">
      <c r="A20" t="s">
        <v>29</v>
      </c>
      <c r="B20" t="s">
        <v>28</v>
      </c>
      <c r="C20" t="s">
        <v>26</v>
      </c>
      <c r="D20" s="8">
        <v>3507.83</v>
      </c>
      <c r="E20" s="2">
        <v>44225</v>
      </c>
      <c r="F20" s="2">
        <v>44210</v>
      </c>
      <c r="G20" s="3">
        <v>-15</v>
      </c>
      <c r="H20" s="8">
        <f t="shared" si="0"/>
        <v>-52617.45</v>
      </c>
      <c r="I20" s="13">
        <f>D20*G20/D234</f>
        <v>-1.7000456259174596E-2</v>
      </c>
    </row>
    <row r="21" spans="1:9" x14ac:dyDescent="0.25">
      <c r="A21" t="s">
        <v>31</v>
      </c>
      <c r="B21" t="s">
        <v>30</v>
      </c>
      <c r="C21" t="s">
        <v>26</v>
      </c>
      <c r="D21" s="8">
        <v>207.24</v>
      </c>
      <c r="E21" s="2">
        <v>44225</v>
      </c>
      <c r="F21" s="2">
        <v>44210</v>
      </c>
      <c r="G21" s="3">
        <v>-15</v>
      </c>
      <c r="H21" s="8">
        <f t="shared" si="0"/>
        <v>-3108.6000000000004</v>
      </c>
      <c r="I21" s="13">
        <f>D21*G21/D234</f>
        <v>-1.0043743725184355E-3</v>
      </c>
    </row>
    <row r="22" spans="1:9" x14ac:dyDescent="0.25">
      <c r="A22" t="s">
        <v>33</v>
      </c>
      <c r="B22" t="s">
        <v>32</v>
      </c>
      <c r="C22" t="s">
        <v>26</v>
      </c>
      <c r="D22" s="8">
        <v>1199.31</v>
      </c>
      <c r="E22" s="2">
        <v>44225</v>
      </c>
      <c r="F22" s="2">
        <v>44210</v>
      </c>
      <c r="G22" s="3">
        <v>-15</v>
      </c>
      <c r="H22" s="8">
        <f t="shared" si="0"/>
        <v>-17989.649999999998</v>
      </c>
      <c r="I22" s="13">
        <f>D22*G22/D234</f>
        <v>-5.8123732325086113E-3</v>
      </c>
    </row>
    <row r="23" spans="1:9" x14ac:dyDescent="0.25">
      <c r="A23" t="s">
        <v>35</v>
      </c>
      <c r="B23" t="s">
        <v>34</v>
      </c>
      <c r="C23" t="s">
        <v>26</v>
      </c>
      <c r="D23" s="8">
        <v>107.77</v>
      </c>
      <c r="E23" s="2">
        <v>44225</v>
      </c>
      <c r="F23" s="2">
        <v>44210</v>
      </c>
      <c r="G23" s="3">
        <v>-15</v>
      </c>
      <c r="H23" s="8">
        <f t="shared" si="0"/>
        <v>-1616.55</v>
      </c>
      <c r="I23" s="13">
        <f>D23*G23/D234</f>
        <v>-5.2229987515108945E-4</v>
      </c>
    </row>
    <row r="24" spans="1:9" x14ac:dyDescent="0.25">
      <c r="A24" t="s">
        <v>37</v>
      </c>
      <c r="B24" t="s">
        <v>36</v>
      </c>
      <c r="C24" t="s">
        <v>26</v>
      </c>
      <c r="D24" s="8">
        <v>608.65</v>
      </c>
      <c r="E24" s="2">
        <v>44225</v>
      </c>
      <c r="F24" s="2">
        <v>44210</v>
      </c>
      <c r="G24" s="3">
        <v>-15</v>
      </c>
      <c r="H24" s="8">
        <f t="shared" si="0"/>
        <v>-9129.75</v>
      </c>
      <c r="I24" s="13">
        <f>D24*G24/D234</f>
        <v>-2.9497802636235556E-3</v>
      </c>
    </row>
    <row r="25" spans="1:9" x14ac:dyDescent="0.25">
      <c r="A25" t="s">
        <v>39</v>
      </c>
      <c r="B25" t="s">
        <v>38</v>
      </c>
      <c r="C25" t="s">
        <v>26</v>
      </c>
      <c r="D25" s="8">
        <v>15.85</v>
      </c>
      <c r="E25" s="2">
        <v>44225</v>
      </c>
      <c r="F25" s="2">
        <v>44210</v>
      </c>
      <c r="G25" s="3">
        <v>-15</v>
      </c>
      <c r="H25" s="8">
        <f t="shared" si="0"/>
        <v>-237.75</v>
      </c>
      <c r="I25" s="13">
        <f>D25*G25/D234</f>
        <v>-7.6815932273775338E-5</v>
      </c>
    </row>
    <row r="26" spans="1:9" x14ac:dyDescent="0.25">
      <c r="A26" t="s">
        <v>41</v>
      </c>
      <c r="B26" t="s">
        <v>40</v>
      </c>
      <c r="C26" t="s">
        <v>26</v>
      </c>
      <c r="D26" s="8">
        <v>81.41</v>
      </c>
      <c r="E26" s="2">
        <v>44225</v>
      </c>
      <c r="F26" s="2">
        <v>44210</v>
      </c>
      <c r="G26" s="3">
        <v>-15</v>
      </c>
      <c r="H26" s="8">
        <f t="shared" si="0"/>
        <v>-1221.1499999999999</v>
      </c>
      <c r="I26" s="13">
        <f>D26*G26/D234</f>
        <v>-3.9454795245476651E-4</v>
      </c>
    </row>
    <row r="27" spans="1:9" x14ac:dyDescent="0.25">
      <c r="A27" t="s">
        <v>43</v>
      </c>
      <c r="B27" t="s">
        <v>42</v>
      </c>
      <c r="C27" t="s">
        <v>26</v>
      </c>
      <c r="D27" s="8">
        <v>81.41</v>
      </c>
      <c r="E27" s="2">
        <v>44225</v>
      </c>
      <c r="F27" s="2">
        <v>44210</v>
      </c>
      <c r="G27" s="3">
        <v>-15</v>
      </c>
      <c r="H27" s="8">
        <f t="shared" si="0"/>
        <v>-1221.1499999999999</v>
      </c>
      <c r="I27" s="13">
        <f>D27*G27/D234</f>
        <v>-3.9454795245476651E-4</v>
      </c>
    </row>
    <row r="28" spans="1:9" x14ac:dyDescent="0.25">
      <c r="A28" t="s">
        <v>45</v>
      </c>
      <c r="B28" t="s">
        <v>44</v>
      </c>
      <c r="C28" t="s">
        <v>26</v>
      </c>
      <c r="D28" s="8">
        <v>837.35</v>
      </c>
      <c r="E28" s="2">
        <v>44225</v>
      </c>
      <c r="F28" s="2">
        <v>44210</v>
      </c>
      <c r="G28" s="3">
        <v>-15</v>
      </c>
      <c r="H28" s="8">
        <f t="shared" si="0"/>
        <v>-12560.25</v>
      </c>
      <c r="I28" s="13">
        <f>D28*G28/D234</f>
        <v>-4.0581590466527307E-3</v>
      </c>
    </row>
    <row r="29" spans="1:9" x14ac:dyDescent="0.25">
      <c r="A29" t="s">
        <v>47</v>
      </c>
      <c r="B29" t="s">
        <v>46</v>
      </c>
      <c r="C29" t="s">
        <v>26</v>
      </c>
      <c r="D29" s="8">
        <v>979.42</v>
      </c>
      <c r="E29" s="2">
        <v>44225</v>
      </c>
      <c r="F29" s="2">
        <v>44210</v>
      </c>
      <c r="G29" s="3">
        <v>-15</v>
      </c>
      <c r="H29" s="8">
        <f t="shared" si="0"/>
        <v>-14691.3</v>
      </c>
      <c r="I29" s="13">
        <f>D29*G29/D234</f>
        <v>-4.7466915071029047E-3</v>
      </c>
    </row>
    <row r="30" spans="1:9" x14ac:dyDescent="0.25">
      <c r="A30" t="s">
        <v>49</v>
      </c>
      <c r="B30" t="s">
        <v>48</v>
      </c>
      <c r="C30" t="s">
        <v>26</v>
      </c>
      <c r="D30" s="8">
        <v>38.24</v>
      </c>
      <c r="E30" s="2">
        <v>44225</v>
      </c>
      <c r="F30" s="2">
        <v>44210</v>
      </c>
      <c r="G30" s="3">
        <v>-15</v>
      </c>
      <c r="H30" s="8">
        <f t="shared" si="0"/>
        <v>-573.6</v>
      </c>
      <c r="I30" s="13">
        <f>D30*G30/D234</f>
        <v>-1.8532752366871727E-4</v>
      </c>
    </row>
    <row r="31" spans="1:9" x14ac:dyDescent="0.25">
      <c r="A31" t="s">
        <v>51</v>
      </c>
      <c r="B31" t="s">
        <v>50</v>
      </c>
      <c r="C31" t="s">
        <v>1</v>
      </c>
      <c r="D31" s="8">
        <v>29.68</v>
      </c>
      <c r="E31" s="2">
        <v>44229</v>
      </c>
      <c r="F31" s="2">
        <v>44210</v>
      </c>
      <c r="G31" s="3">
        <v>-19</v>
      </c>
      <c r="H31" s="8">
        <f t="shared" si="0"/>
        <v>-563.91999999999996</v>
      </c>
      <c r="I31" s="13">
        <f>D31*G31/D234</f>
        <v>-1.8219996015910573E-4</v>
      </c>
    </row>
    <row r="32" spans="1:9" x14ac:dyDescent="0.25">
      <c r="A32" t="s">
        <v>54</v>
      </c>
      <c r="B32" t="s">
        <v>52</v>
      </c>
      <c r="C32" t="s">
        <v>53</v>
      </c>
      <c r="D32" s="8">
        <v>6412.8</v>
      </c>
      <c r="E32" s="2">
        <v>44234</v>
      </c>
      <c r="F32" s="2">
        <v>44218</v>
      </c>
      <c r="G32" s="3">
        <v>-16</v>
      </c>
      <c r="H32" s="8">
        <f t="shared" si="0"/>
        <v>-102604.8</v>
      </c>
      <c r="I32" s="13">
        <f>D32*G32/D234</f>
        <v>-3.3151139296589964E-2</v>
      </c>
    </row>
    <row r="33" spans="1:9" x14ac:dyDescent="0.25">
      <c r="A33" t="s">
        <v>56</v>
      </c>
      <c r="B33" t="s">
        <v>55</v>
      </c>
      <c r="C33" t="s">
        <v>53</v>
      </c>
      <c r="D33" s="8">
        <v>3740.8</v>
      </c>
      <c r="E33" s="2">
        <v>44234</v>
      </c>
      <c r="F33" s="2">
        <v>44218</v>
      </c>
      <c r="G33" s="3">
        <v>-16</v>
      </c>
      <c r="H33" s="8">
        <f t="shared" si="0"/>
        <v>-59852.800000000003</v>
      </c>
      <c r="I33" s="13">
        <f>D33*G33/D234</f>
        <v>-1.9338164589677478E-2</v>
      </c>
    </row>
    <row r="34" spans="1:9" x14ac:dyDescent="0.25">
      <c r="A34" t="s">
        <v>59</v>
      </c>
      <c r="B34" t="s">
        <v>57</v>
      </c>
      <c r="C34" t="s">
        <v>58</v>
      </c>
      <c r="D34" s="8">
        <v>21275</v>
      </c>
      <c r="E34" s="2">
        <v>44237</v>
      </c>
      <c r="F34" s="2">
        <v>44223</v>
      </c>
      <c r="G34" s="3">
        <v>-14</v>
      </c>
      <c r="H34" s="8">
        <f t="shared" si="0"/>
        <v>-297850</v>
      </c>
      <c r="I34" s="13">
        <f>D34*G34/D234</f>
        <v>-9.6233966047293312E-2</v>
      </c>
    </row>
    <row r="35" spans="1:9" x14ac:dyDescent="0.25">
      <c r="A35" t="s">
        <v>62</v>
      </c>
      <c r="B35" t="s">
        <v>60</v>
      </c>
      <c r="C35" t="s">
        <v>61</v>
      </c>
      <c r="D35" s="8">
        <v>312.55</v>
      </c>
      <c r="E35" s="2">
        <v>44240</v>
      </c>
      <c r="F35" s="2">
        <v>44214</v>
      </c>
      <c r="G35" s="3">
        <v>-26</v>
      </c>
      <c r="H35" s="8">
        <f t="shared" si="0"/>
        <v>-8126.3</v>
      </c>
      <c r="I35" s="13">
        <f>D35*G35/D234</f>
        <v>-2.6255701805946606E-3</v>
      </c>
    </row>
    <row r="36" spans="1:9" x14ac:dyDescent="0.25">
      <c r="A36" t="s">
        <v>64</v>
      </c>
      <c r="B36" t="s">
        <v>63</v>
      </c>
      <c r="C36" t="s">
        <v>8</v>
      </c>
      <c r="D36" s="8">
        <v>2789.88</v>
      </c>
      <c r="E36" s="2">
        <v>44246</v>
      </c>
      <c r="F36" s="2">
        <v>44229</v>
      </c>
      <c r="G36" s="3">
        <v>-17</v>
      </c>
      <c r="H36" s="8">
        <f t="shared" si="0"/>
        <v>-47427.96</v>
      </c>
      <c r="I36" s="13">
        <f>D36*G36/D234</f>
        <v>-1.5323755891664882E-2</v>
      </c>
    </row>
    <row r="37" spans="1:9" x14ac:dyDescent="0.25">
      <c r="A37" t="s">
        <v>67</v>
      </c>
      <c r="B37" t="s">
        <v>65</v>
      </c>
      <c r="C37" t="s">
        <v>66</v>
      </c>
      <c r="D37" s="8">
        <v>11631</v>
      </c>
      <c r="E37" s="2">
        <v>44365</v>
      </c>
      <c r="F37" s="2">
        <v>44364</v>
      </c>
      <c r="G37" s="3">
        <v>-1</v>
      </c>
      <c r="H37" s="8">
        <f t="shared" si="0"/>
        <v>-11631</v>
      </c>
      <c r="I37" s="13">
        <f>D37*G37/D234</f>
        <v>-3.7579226425921387E-3</v>
      </c>
    </row>
    <row r="38" spans="1:9" x14ac:dyDescent="0.25">
      <c r="A38" t="s">
        <v>70</v>
      </c>
      <c r="B38" t="s">
        <v>68</v>
      </c>
      <c r="C38" t="s">
        <v>69</v>
      </c>
      <c r="D38" s="8">
        <v>317.98</v>
      </c>
      <c r="E38" s="2">
        <v>44253</v>
      </c>
      <c r="F38" s="2">
        <v>44237</v>
      </c>
      <c r="G38" s="3">
        <v>-16</v>
      </c>
      <c r="H38" s="8">
        <f t="shared" si="0"/>
        <v>-5087.68</v>
      </c>
      <c r="I38" s="13">
        <f>D38*G38/D234</f>
        <v>-1.6438060244401318E-3</v>
      </c>
    </row>
    <row r="39" spans="1:9" x14ac:dyDescent="0.25">
      <c r="A39" t="s">
        <v>73</v>
      </c>
      <c r="B39" t="s">
        <v>71</v>
      </c>
      <c r="C39" t="s">
        <v>72</v>
      </c>
      <c r="D39" s="8">
        <v>737.97</v>
      </c>
      <c r="E39" s="2">
        <v>44245</v>
      </c>
      <c r="F39" s="2">
        <v>44218</v>
      </c>
      <c r="G39" s="3">
        <v>-27</v>
      </c>
      <c r="H39" s="8">
        <f t="shared" si="0"/>
        <v>-19925.190000000002</v>
      </c>
      <c r="I39" s="13">
        <f>D39*G39/D234</f>
        <v>-6.4377373105451345E-3</v>
      </c>
    </row>
    <row r="40" spans="1:9" x14ac:dyDescent="0.25">
      <c r="A40" t="s">
        <v>75</v>
      </c>
      <c r="B40" t="s">
        <v>74</v>
      </c>
      <c r="C40" t="s">
        <v>14</v>
      </c>
      <c r="D40" s="8">
        <v>5777.05</v>
      </c>
      <c r="E40" s="2">
        <v>44247</v>
      </c>
      <c r="F40" s="2">
        <v>44218</v>
      </c>
      <c r="G40" s="3">
        <v>-29</v>
      </c>
      <c r="H40" s="8">
        <f t="shared" si="0"/>
        <v>-167534.45000000001</v>
      </c>
      <c r="I40" s="13">
        <f>D40*G40/D234</f>
        <v>-5.4129610787483497E-2</v>
      </c>
    </row>
    <row r="41" spans="1:9" x14ac:dyDescent="0.25">
      <c r="A41" t="s">
        <v>77</v>
      </c>
      <c r="B41" t="s">
        <v>76</v>
      </c>
      <c r="C41" t="s">
        <v>17</v>
      </c>
      <c r="D41" s="8">
        <v>11129.88</v>
      </c>
      <c r="E41" s="2">
        <v>44251</v>
      </c>
      <c r="F41" s="2">
        <v>44231</v>
      </c>
      <c r="G41" s="3">
        <v>-20</v>
      </c>
      <c r="H41" s="8">
        <f t="shared" si="0"/>
        <v>-222597.59999999998</v>
      </c>
      <c r="I41" s="13">
        <f>D41*G41/D234</f>
        <v>-7.1920261475940828E-2</v>
      </c>
    </row>
    <row r="42" spans="1:9" x14ac:dyDescent="0.25">
      <c r="A42" t="s">
        <v>80</v>
      </c>
      <c r="B42" t="s">
        <v>78</v>
      </c>
      <c r="C42" t="s">
        <v>79</v>
      </c>
      <c r="D42" s="8">
        <v>1440</v>
      </c>
      <c r="E42" s="2">
        <v>44253</v>
      </c>
      <c r="F42" s="2">
        <v>44225</v>
      </c>
      <c r="G42" s="3">
        <v>-28</v>
      </c>
      <c r="H42" s="8">
        <f t="shared" si="0"/>
        <v>-40320</v>
      </c>
      <c r="I42" s="13">
        <f>D42*G42/D234</f>
        <v>-1.3027206684662972E-2</v>
      </c>
    </row>
    <row r="43" spans="1:9" x14ac:dyDescent="0.25">
      <c r="A43" t="s">
        <v>83</v>
      </c>
      <c r="B43" t="s">
        <v>81</v>
      </c>
      <c r="C43" t="s">
        <v>82</v>
      </c>
      <c r="D43" s="8">
        <v>676.61</v>
      </c>
      <c r="E43" s="2">
        <v>44254</v>
      </c>
      <c r="F43" s="2">
        <v>44231</v>
      </c>
      <c r="G43" s="3">
        <v>-23</v>
      </c>
      <c r="H43" s="8">
        <f t="shared" si="0"/>
        <v>-15562.03</v>
      </c>
      <c r="I43" s="13">
        <f>D43*G43/D234</f>
        <v>-5.0280203681281176E-3</v>
      </c>
    </row>
    <row r="44" spans="1:9" x14ac:dyDescent="0.25">
      <c r="A44" t="s">
        <v>86</v>
      </c>
      <c r="B44" t="s">
        <v>84</v>
      </c>
      <c r="C44" t="s">
        <v>85</v>
      </c>
      <c r="D44" s="8">
        <v>13880.25</v>
      </c>
      <c r="E44" s="2">
        <v>44255</v>
      </c>
      <c r="F44" s="2">
        <v>44231</v>
      </c>
      <c r="G44" s="3">
        <v>-24</v>
      </c>
      <c r="H44" s="8">
        <f t="shared" si="0"/>
        <v>-333126</v>
      </c>
      <c r="I44" s="13">
        <f>D44*G44/D234</f>
        <v>-0.10763147951475786</v>
      </c>
    </row>
    <row r="45" spans="1:9" x14ac:dyDescent="0.25">
      <c r="A45" t="s">
        <v>89</v>
      </c>
      <c r="B45" t="s">
        <v>87</v>
      </c>
      <c r="C45" t="s">
        <v>88</v>
      </c>
      <c r="D45" s="8">
        <v>1243.25</v>
      </c>
      <c r="E45" s="2">
        <v>44258</v>
      </c>
      <c r="F45" s="2">
        <v>44231</v>
      </c>
      <c r="G45" s="3">
        <v>-27</v>
      </c>
      <c r="H45" s="8">
        <f t="shared" si="0"/>
        <v>-33567.75</v>
      </c>
      <c r="I45" s="13">
        <f>D45*G45/D234</f>
        <v>-1.084558574377717E-2</v>
      </c>
    </row>
    <row r="46" spans="1:9" x14ac:dyDescent="0.25">
      <c r="A46" t="s">
        <v>91</v>
      </c>
      <c r="B46" t="s">
        <v>90</v>
      </c>
      <c r="C46" t="s">
        <v>88</v>
      </c>
      <c r="D46" s="8">
        <v>60.94</v>
      </c>
      <c r="E46" s="2">
        <v>44258</v>
      </c>
      <c r="F46" s="2">
        <v>44231</v>
      </c>
      <c r="G46" s="3">
        <v>-27</v>
      </c>
      <c r="H46" s="8">
        <f t="shared" si="0"/>
        <v>-1645.3799999999999</v>
      </c>
      <c r="I46" s="13">
        <f>D46*G46/D234</f>
        <v>-5.3161471564510808E-4</v>
      </c>
    </row>
    <row r="47" spans="1:9" x14ac:dyDescent="0.25">
      <c r="A47" t="s">
        <v>93</v>
      </c>
      <c r="B47" t="s">
        <v>92</v>
      </c>
      <c r="C47" t="s">
        <v>88</v>
      </c>
      <c r="D47" s="8">
        <v>60.94</v>
      </c>
      <c r="E47" s="2">
        <v>44258</v>
      </c>
      <c r="F47" s="2">
        <v>44231</v>
      </c>
      <c r="G47" s="3">
        <v>-27</v>
      </c>
      <c r="H47" s="8">
        <f>G47*D47</f>
        <v>-1645.3799999999999</v>
      </c>
      <c r="I47" s="13">
        <f>D47*G47/D234</f>
        <v>-5.3161471564510808E-4</v>
      </c>
    </row>
    <row r="48" spans="1:9" x14ac:dyDescent="0.25">
      <c r="A48" t="s">
        <v>95</v>
      </c>
      <c r="B48" t="s">
        <v>94</v>
      </c>
      <c r="C48" t="s">
        <v>1</v>
      </c>
      <c r="D48" s="8">
        <v>173.89</v>
      </c>
      <c r="E48" s="2">
        <v>44265</v>
      </c>
      <c r="F48" s="2">
        <v>44237</v>
      </c>
      <c r="G48" s="3">
        <v>-28</v>
      </c>
      <c r="H48" s="8">
        <f t="shared" ref="H48:H89" si="1">G48*D48</f>
        <v>-4868.92</v>
      </c>
      <c r="I48" s="13">
        <f>D48*G48/D234</f>
        <v>-1.5731256738861419E-3</v>
      </c>
    </row>
    <row r="49" spans="1:9" x14ac:dyDescent="0.25">
      <c r="A49" t="s">
        <v>98</v>
      </c>
      <c r="B49" t="s">
        <v>96</v>
      </c>
      <c r="C49" t="s">
        <v>97</v>
      </c>
      <c r="D49" s="8">
        <v>606.76</v>
      </c>
      <c r="E49" s="2">
        <v>44265</v>
      </c>
      <c r="F49" s="2">
        <v>44237</v>
      </c>
      <c r="G49" s="3">
        <v>-28</v>
      </c>
      <c r="H49" s="8">
        <f t="shared" si="1"/>
        <v>-16989.28</v>
      </c>
      <c r="I49" s="13">
        <f>D49*G49/D234</f>
        <v>-5.4891582833236831E-3</v>
      </c>
    </row>
    <row r="50" spans="1:9" x14ac:dyDescent="0.25">
      <c r="A50" t="s">
        <v>100</v>
      </c>
      <c r="B50" t="s">
        <v>99</v>
      </c>
      <c r="C50" t="s">
        <v>97</v>
      </c>
      <c r="D50" s="8">
        <v>256.10000000000002</v>
      </c>
      <c r="E50" s="2">
        <v>44265</v>
      </c>
      <c r="F50" s="2">
        <v>44237</v>
      </c>
      <c r="G50" s="3">
        <v>-28</v>
      </c>
      <c r="H50" s="8">
        <f t="shared" si="1"/>
        <v>-7170.8000000000011</v>
      </c>
      <c r="I50" s="13">
        <f>D50*G50/D234</f>
        <v>-2.3168525221820748E-3</v>
      </c>
    </row>
    <row r="51" spans="1:9" x14ac:dyDescent="0.25">
      <c r="A51" t="s">
        <v>102</v>
      </c>
      <c r="B51" t="s">
        <v>101</v>
      </c>
      <c r="C51" t="s">
        <v>66</v>
      </c>
      <c r="D51" s="8">
        <v>22885</v>
      </c>
      <c r="E51" s="2">
        <v>44265</v>
      </c>
      <c r="F51" s="2">
        <v>44238</v>
      </c>
      <c r="G51" s="3">
        <v>-27</v>
      </c>
      <c r="H51" s="8">
        <f t="shared" si="1"/>
        <v>-617895</v>
      </c>
      <c r="I51" s="13">
        <f>D51*G51/D234</f>
        <v>-0.19963903458382506</v>
      </c>
    </row>
    <row r="52" spans="1:9" x14ac:dyDescent="0.25">
      <c r="A52" t="s">
        <v>104</v>
      </c>
      <c r="B52" t="s">
        <v>103</v>
      </c>
      <c r="C52" t="s">
        <v>97</v>
      </c>
      <c r="D52" s="8">
        <v>200.95</v>
      </c>
      <c r="E52" s="2">
        <v>44265</v>
      </c>
      <c r="F52" s="2">
        <v>44237</v>
      </c>
      <c r="G52" s="3">
        <v>-28</v>
      </c>
      <c r="H52" s="8">
        <f t="shared" si="1"/>
        <v>-5626.5999999999995</v>
      </c>
      <c r="I52" s="13">
        <f>D52*G52/D234</f>
        <v>-1.8179285995021E-3</v>
      </c>
    </row>
    <row r="53" spans="1:9" x14ac:dyDescent="0.25">
      <c r="A53" t="s">
        <v>107</v>
      </c>
      <c r="B53" t="s">
        <v>105</v>
      </c>
      <c r="C53" t="s">
        <v>106</v>
      </c>
      <c r="D53" s="8">
        <v>100</v>
      </c>
      <c r="E53" s="2">
        <v>44275</v>
      </c>
      <c r="F53" s="2">
        <v>44246</v>
      </c>
      <c r="G53" s="3">
        <v>-29</v>
      </c>
      <c r="H53" s="8">
        <f t="shared" si="1"/>
        <v>-2900</v>
      </c>
      <c r="I53" s="13">
        <f>D53*G53/D234</f>
        <v>-9.3697667126792206E-4</v>
      </c>
    </row>
    <row r="54" spans="1:9" x14ac:dyDescent="0.25">
      <c r="A54" t="s">
        <v>110</v>
      </c>
      <c r="B54" t="s">
        <v>108</v>
      </c>
      <c r="C54" t="s">
        <v>109</v>
      </c>
      <c r="D54" s="8">
        <v>195.45</v>
      </c>
      <c r="E54" s="2">
        <v>44268</v>
      </c>
      <c r="F54" s="2">
        <v>44258</v>
      </c>
      <c r="G54" s="3">
        <v>-10</v>
      </c>
      <c r="H54" s="8">
        <f t="shared" si="1"/>
        <v>-1954.5</v>
      </c>
      <c r="I54" s="13">
        <f>D54*G54/D234</f>
        <v>-6.3148996689419096E-4</v>
      </c>
    </row>
    <row r="55" spans="1:9" x14ac:dyDescent="0.25">
      <c r="A55" t="s">
        <v>112</v>
      </c>
      <c r="B55" t="s">
        <v>52</v>
      </c>
      <c r="C55" t="s">
        <v>111</v>
      </c>
      <c r="D55" s="8">
        <v>1626.88</v>
      </c>
      <c r="E55" s="2">
        <v>44275</v>
      </c>
      <c r="F55" s="2">
        <v>44246</v>
      </c>
      <c r="G55" s="3">
        <v>-29</v>
      </c>
      <c r="H55" s="8">
        <f t="shared" si="1"/>
        <v>-47179.520000000004</v>
      </c>
      <c r="I55" s="13">
        <f>D55*G55/D234</f>
        <v>-1.5243486069523571E-2</v>
      </c>
    </row>
    <row r="56" spans="1:9" x14ac:dyDescent="0.25">
      <c r="A56" t="s">
        <v>114</v>
      </c>
      <c r="B56" t="s">
        <v>113</v>
      </c>
      <c r="C56" t="s">
        <v>106</v>
      </c>
      <c r="D56" s="8">
        <v>135</v>
      </c>
      <c r="E56" s="2">
        <v>44275</v>
      </c>
      <c r="F56" s="2">
        <v>44246</v>
      </c>
      <c r="G56" s="3">
        <v>-29</v>
      </c>
      <c r="H56" s="8">
        <f t="shared" si="1"/>
        <v>-3915</v>
      </c>
      <c r="I56" s="13">
        <f>D56*G56/D234</f>
        <v>-1.2649185062116948E-3</v>
      </c>
    </row>
    <row r="57" spans="1:9" x14ac:dyDescent="0.25">
      <c r="A57" t="s">
        <v>117</v>
      </c>
      <c r="B57" t="s">
        <v>115</v>
      </c>
      <c r="C57" t="s">
        <v>116</v>
      </c>
      <c r="D57" s="8">
        <v>200</v>
      </c>
      <c r="E57" s="2">
        <v>44270</v>
      </c>
      <c r="F57" s="2">
        <v>44258</v>
      </c>
      <c r="G57" s="3">
        <v>-12</v>
      </c>
      <c r="H57" s="8">
        <f t="shared" si="1"/>
        <v>-2400</v>
      </c>
      <c r="I57" s="13">
        <f>D57*G57/D234</f>
        <v>-7.7542896932517686E-4</v>
      </c>
    </row>
    <row r="58" spans="1:9" x14ac:dyDescent="0.25">
      <c r="A58" t="s">
        <v>119</v>
      </c>
      <c r="B58" t="s">
        <v>118</v>
      </c>
      <c r="C58" t="s">
        <v>14</v>
      </c>
      <c r="D58" s="8">
        <v>5777.05</v>
      </c>
      <c r="E58" s="2">
        <v>44270</v>
      </c>
      <c r="F58" s="2">
        <v>44243</v>
      </c>
      <c r="G58" s="3">
        <v>-27</v>
      </c>
      <c r="H58" s="8">
        <f t="shared" si="1"/>
        <v>-155980.35</v>
      </c>
      <c r="I58" s="13">
        <f>D58*G58/D234</f>
        <v>-5.0396534181450153E-2</v>
      </c>
    </row>
    <row r="59" spans="1:9" x14ac:dyDescent="0.25">
      <c r="A59" t="s">
        <v>121</v>
      </c>
      <c r="B59" t="s">
        <v>120</v>
      </c>
      <c r="C59" t="s">
        <v>109</v>
      </c>
      <c r="D59" s="8">
        <v>195.45</v>
      </c>
      <c r="E59" s="2">
        <v>44274</v>
      </c>
      <c r="F59" s="2">
        <v>44293</v>
      </c>
      <c r="G59" s="3">
        <v>19</v>
      </c>
      <c r="H59" s="8">
        <f t="shared" si="1"/>
        <v>3713.5499999999997</v>
      </c>
      <c r="I59" s="13">
        <f>D59*G59/D234</f>
        <v>1.1998309370989627E-3</v>
      </c>
    </row>
    <row r="60" spans="1:9" x14ac:dyDescent="0.25">
      <c r="A60" t="s">
        <v>123</v>
      </c>
      <c r="B60" t="s">
        <v>122</v>
      </c>
      <c r="C60" t="s">
        <v>8</v>
      </c>
      <c r="D60" s="8">
        <v>3044.19</v>
      </c>
      <c r="E60" s="2">
        <v>44279</v>
      </c>
      <c r="F60" s="2">
        <v>44258</v>
      </c>
      <c r="G60" s="3">
        <v>-21</v>
      </c>
      <c r="H60" s="8">
        <f t="shared" si="1"/>
        <v>-63927.99</v>
      </c>
      <c r="I60" s="13">
        <f>D60*G60/D234</f>
        <v>-2.0654839748637591E-2</v>
      </c>
    </row>
    <row r="61" spans="1:9" x14ac:dyDescent="0.25">
      <c r="A61" t="s">
        <v>125</v>
      </c>
      <c r="B61" t="s">
        <v>124</v>
      </c>
      <c r="C61" t="s">
        <v>11</v>
      </c>
      <c r="D61" s="8">
        <v>1639.33</v>
      </c>
      <c r="E61" s="2">
        <v>44276</v>
      </c>
      <c r="F61" s="2">
        <v>44258</v>
      </c>
      <c r="G61" s="3">
        <v>-18</v>
      </c>
      <c r="H61" s="8">
        <f t="shared" si="1"/>
        <v>-29507.94</v>
      </c>
      <c r="I61" s="13">
        <f>D61*G61/D234</f>
        <v>-9.533879792128816E-3</v>
      </c>
    </row>
    <row r="62" spans="1:9" x14ac:dyDescent="0.25">
      <c r="A62" t="s">
        <v>127</v>
      </c>
      <c r="B62" t="s">
        <v>126</v>
      </c>
      <c r="C62" t="s">
        <v>11</v>
      </c>
      <c r="D62" s="8">
        <v>1639.34</v>
      </c>
      <c r="E62" s="2">
        <v>44276</v>
      </c>
      <c r="F62" s="2">
        <v>44258</v>
      </c>
      <c r="G62" s="3">
        <v>-18</v>
      </c>
      <c r="H62" s="8">
        <f t="shared" si="1"/>
        <v>-29508.12</v>
      </c>
      <c r="I62" s="13">
        <f>D62*G62/D234</f>
        <v>-9.5339379493015151E-3</v>
      </c>
    </row>
    <row r="63" spans="1:9" x14ac:dyDescent="0.25">
      <c r="A63" t="s">
        <v>129</v>
      </c>
      <c r="B63" t="s">
        <v>128</v>
      </c>
      <c r="C63" t="s">
        <v>17</v>
      </c>
      <c r="D63" s="8">
        <v>13294.48</v>
      </c>
      <c r="E63" s="2">
        <v>44279</v>
      </c>
      <c r="F63" s="2">
        <v>44258</v>
      </c>
      <c r="G63" s="3">
        <v>-21</v>
      </c>
      <c r="H63" s="8">
        <f t="shared" si="1"/>
        <v>-279184.08</v>
      </c>
      <c r="I63" s="13">
        <f>D63*G63/D234</f>
        <v>-9.0203093085999053E-2</v>
      </c>
    </row>
    <row r="64" spans="1:9" x14ac:dyDescent="0.25">
      <c r="A64" t="s">
        <v>131</v>
      </c>
      <c r="B64" t="s">
        <v>130</v>
      </c>
      <c r="C64" t="s">
        <v>20</v>
      </c>
      <c r="D64" s="8">
        <v>6557.29</v>
      </c>
      <c r="E64" s="2">
        <v>44281</v>
      </c>
      <c r="F64" s="2">
        <v>44258</v>
      </c>
      <c r="G64" s="3">
        <v>-23</v>
      </c>
      <c r="H64" s="8">
        <f t="shared" si="1"/>
        <v>-150817.67000000001</v>
      </c>
      <c r="I64" s="13">
        <f>D64*G64/D234</f>
        <v>-4.8728496001718608E-2</v>
      </c>
    </row>
    <row r="65" spans="1:9" x14ac:dyDescent="0.25">
      <c r="A65" t="s">
        <v>133</v>
      </c>
      <c r="B65" t="s">
        <v>132</v>
      </c>
      <c r="C65" t="s">
        <v>20</v>
      </c>
      <c r="D65" s="8">
        <v>6557.32</v>
      </c>
      <c r="E65" s="2">
        <v>44281</v>
      </c>
      <c r="F65" s="2">
        <v>44258</v>
      </c>
      <c r="G65" s="3">
        <v>-23</v>
      </c>
      <c r="H65" s="8">
        <f t="shared" si="1"/>
        <v>-150818.35999999999</v>
      </c>
      <c r="I65" s="13">
        <f>D65*G65/D234</f>
        <v>-4.872871893754728E-2</v>
      </c>
    </row>
    <row r="66" spans="1:9" x14ac:dyDescent="0.25">
      <c r="A66" t="s">
        <v>136</v>
      </c>
      <c r="B66" t="s">
        <v>134</v>
      </c>
      <c r="C66" t="s">
        <v>135</v>
      </c>
      <c r="D66" s="8">
        <v>384</v>
      </c>
      <c r="E66" s="2">
        <v>44281</v>
      </c>
      <c r="F66" s="2">
        <v>44258</v>
      </c>
      <c r="G66" s="3">
        <v>-23</v>
      </c>
      <c r="H66" s="8">
        <f t="shared" si="1"/>
        <v>-8832</v>
      </c>
      <c r="I66" s="13">
        <f>D66*G66/D234</f>
        <v>-2.8535786071166511E-3</v>
      </c>
    </row>
    <row r="67" spans="1:9" x14ac:dyDescent="0.25">
      <c r="A67" t="s">
        <v>139</v>
      </c>
      <c r="B67" t="s">
        <v>137</v>
      </c>
      <c r="C67" t="s">
        <v>138</v>
      </c>
      <c r="D67" s="8">
        <v>388.05</v>
      </c>
      <c r="E67" s="2">
        <v>44283</v>
      </c>
      <c r="F67" s="2">
        <v>44258</v>
      </c>
      <c r="G67" s="3">
        <v>-25</v>
      </c>
      <c r="H67" s="8">
        <f t="shared" si="1"/>
        <v>-9701.25</v>
      </c>
      <c r="I67" s="13">
        <f>D67*G67/D234</f>
        <v>-3.1344292869441136E-3</v>
      </c>
    </row>
    <row r="68" spans="1:9" x14ac:dyDescent="0.25">
      <c r="A68" t="s">
        <v>141</v>
      </c>
      <c r="B68" t="s">
        <v>140</v>
      </c>
      <c r="C68" t="s">
        <v>23</v>
      </c>
      <c r="D68" s="8">
        <v>97830.92</v>
      </c>
      <c r="E68" s="2">
        <v>44284</v>
      </c>
      <c r="F68" s="2">
        <v>44258</v>
      </c>
      <c r="G68" s="3">
        <v>-26</v>
      </c>
      <c r="H68" s="8">
        <f t="shared" si="1"/>
        <v>-2543603.92</v>
      </c>
      <c r="I68" s="13">
        <f>D68*G68/D234</f>
        <v>-0.82182673585711652</v>
      </c>
    </row>
    <row r="69" spans="1:9" x14ac:dyDescent="0.25">
      <c r="A69" t="s">
        <v>143</v>
      </c>
      <c r="B69" t="s">
        <v>142</v>
      </c>
      <c r="C69" t="s">
        <v>17</v>
      </c>
      <c r="D69" s="8">
        <v>7167.84</v>
      </c>
      <c r="E69" s="2">
        <v>44307</v>
      </c>
      <c r="F69" s="2">
        <v>44278</v>
      </c>
      <c r="G69" s="3">
        <v>-29</v>
      </c>
      <c r="H69" s="8">
        <f t="shared" si="1"/>
        <v>-207867.36000000002</v>
      </c>
      <c r="I69" s="13">
        <f>D69*G69/D234</f>
        <v>-6.7160988633810634E-2</v>
      </c>
    </row>
    <row r="70" spans="1:9" x14ac:dyDescent="0.25">
      <c r="A70" t="s">
        <v>145</v>
      </c>
      <c r="B70" t="s">
        <v>144</v>
      </c>
      <c r="C70" t="s">
        <v>1</v>
      </c>
      <c r="D70" s="8">
        <v>162.36000000000001</v>
      </c>
      <c r="E70" s="2">
        <v>44301</v>
      </c>
      <c r="F70" s="2">
        <v>44277</v>
      </c>
      <c r="G70" s="3">
        <v>-24</v>
      </c>
      <c r="H70" s="8">
        <f t="shared" si="1"/>
        <v>-3896.6400000000003</v>
      </c>
      <c r="I70" s="13">
        <f>D70*G70/D234</f>
        <v>-1.2589864745963574E-3</v>
      </c>
    </row>
    <row r="71" spans="1:9" x14ac:dyDescent="0.25">
      <c r="A71" t="s">
        <v>147</v>
      </c>
      <c r="B71" t="s">
        <v>146</v>
      </c>
      <c r="C71" t="s">
        <v>82</v>
      </c>
      <c r="D71" s="8">
        <v>166.17</v>
      </c>
      <c r="E71" s="2">
        <v>44290</v>
      </c>
      <c r="F71" s="2">
        <v>44272</v>
      </c>
      <c r="G71" s="3">
        <v>-18</v>
      </c>
      <c r="H71" s="8">
        <f t="shared" si="1"/>
        <v>-2991.06</v>
      </c>
      <c r="I71" s="13">
        <f>D71*G71/D234</f>
        <v>-9.6639773874573486E-4</v>
      </c>
    </row>
    <row r="72" spans="1:9" x14ac:dyDescent="0.25">
      <c r="A72" t="s">
        <v>149</v>
      </c>
      <c r="B72" t="s">
        <v>148</v>
      </c>
      <c r="C72" t="s">
        <v>17</v>
      </c>
      <c r="D72" s="8">
        <f>21.92-5.48</f>
        <v>16.440000000000001</v>
      </c>
      <c r="E72" s="2">
        <v>44307</v>
      </c>
      <c r="F72" s="2">
        <v>44278</v>
      </c>
      <c r="G72" s="3">
        <v>-29</v>
      </c>
      <c r="H72" s="8">
        <f t="shared" si="1"/>
        <v>-476.76000000000005</v>
      </c>
      <c r="I72" s="13">
        <f>D72*G72/D234</f>
        <v>-1.5403896475644639E-4</v>
      </c>
    </row>
    <row r="73" spans="1:9" x14ac:dyDescent="0.25">
      <c r="A73" t="s">
        <v>151</v>
      </c>
      <c r="B73" t="s">
        <v>150</v>
      </c>
      <c r="C73" t="s">
        <v>106</v>
      </c>
      <c r="D73" s="8">
        <v>1725</v>
      </c>
      <c r="E73" s="2">
        <v>44302</v>
      </c>
      <c r="F73" s="2">
        <v>44277</v>
      </c>
      <c r="G73" s="3">
        <v>-25</v>
      </c>
      <c r="H73" s="8">
        <f t="shared" si="1"/>
        <v>-43125</v>
      </c>
      <c r="I73" s="13">
        <f>D73*G73/D234</f>
        <v>-1.3933489292561772E-2</v>
      </c>
    </row>
    <row r="74" spans="1:9" x14ac:dyDescent="0.25">
      <c r="A74" t="s">
        <v>153</v>
      </c>
      <c r="B74" t="s">
        <v>152</v>
      </c>
      <c r="C74" t="s">
        <v>11</v>
      </c>
      <c r="D74" s="8">
        <v>176937</v>
      </c>
      <c r="E74" s="2">
        <v>44296</v>
      </c>
      <c r="F74" s="2">
        <v>44272</v>
      </c>
      <c r="G74" s="3">
        <v>-24</v>
      </c>
      <c r="H74" s="8">
        <f t="shared" si="1"/>
        <v>-4246488</v>
      </c>
      <c r="I74" s="13">
        <f>D74*G74/D234</f>
        <v>-1.3720207554548882</v>
      </c>
    </row>
    <row r="75" spans="1:9" x14ac:dyDescent="0.25">
      <c r="A75" t="s">
        <v>157</v>
      </c>
      <c r="B75" t="s">
        <v>154</v>
      </c>
      <c r="C75" t="s">
        <v>156</v>
      </c>
      <c r="D75" s="8">
        <v>18550</v>
      </c>
      <c r="E75" s="2">
        <v>44302</v>
      </c>
      <c r="F75" s="2">
        <v>44277</v>
      </c>
      <c r="G75" s="3">
        <v>-25</v>
      </c>
      <c r="H75" s="8">
        <f t="shared" si="1"/>
        <v>-463750</v>
      </c>
      <c r="I75" s="13">
        <f>D75*G75/D234</f>
        <v>-0.14983549355189615</v>
      </c>
    </row>
    <row r="76" spans="1:9" x14ac:dyDescent="0.25">
      <c r="A76" t="s">
        <v>160</v>
      </c>
      <c r="B76" t="s">
        <v>158</v>
      </c>
      <c r="C76" t="s">
        <v>159</v>
      </c>
      <c r="D76" s="8">
        <v>9227.34</v>
      </c>
      <c r="E76" s="2">
        <v>44300</v>
      </c>
      <c r="F76" s="2">
        <v>44272</v>
      </c>
      <c r="G76" s="3">
        <v>-28</v>
      </c>
      <c r="H76" s="8">
        <f t="shared" si="1"/>
        <v>-258365.52000000002</v>
      </c>
      <c r="I76" s="13">
        <f>D76*G76/D234</f>
        <v>-8.3476712034484743E-2</v>
      </c>
    </row>
    <row r="77" spans="1:9" x14ac:dyDescent="0.25">
      <c r="A77" t="s">
        <v>163</v>
      </c>
      <c r="B77" t="s">
        <v>161</v>
      </c>
      <c r="C77" t="s">
        <v>162</v>
      </c>
      <c r="D77" s="8">
        <v>58978.99</v>
      </c>
      <c r="E77" s="2">
        <v>44301</v>
      </c>
      <c r="F77" s="2">
        <v>44278</v>
      </c>
      <c r="G77" s="3">
        <v>-23</v>
      </c>
      <c r="H77" s="8">
        <f t="shared" si="1"/>
        <v>-1356516.77</v>
      </c>
      <c r="I77" s="13">
        <f>D77*G77/D234</f>
        <v>-0.43828433368059083</v>
      </c>
    </row>
    <row r="78" spans="1:9" x14ac:dyDescent="0.25">
      <c r="A78" t="s">
        <v>165</v>
      </c>
      <c r="B78" t="s">
        <v>164</v>
      </c>
      <c r="C78" t="s">
        <v>8</v>
      </c>
      <c r="D78" s="8">
        <v>2633.69</v>
      </c>
      <c r="E78" s="2">
        <v>44303</v>
      </c>
      <c r="F78" s="2">
        <v>44273</v>
      </c>
      <c r="G78" s="3">
        <v>-30</v>
      </c>
      <c r="H78" s="8">
        <f t="shared" si="1"/>
        <v>-79010.7</v>
      </c>
      <c r="I78" s="13">
        <f>D78*G78/D234</f>
        <v>-2.5527994027775312E-2</v>
      </c>
    </row>
    <row r="79" spans="1:9" x14ac:dyDescent="0.25">
      <c r="A79" t="s">
        <v>167</v>
      </c>
      <c r="B79" t="s">
        <v>166</v>
      </c>
      <c r="C79" t="s">
        <v>14</v>
      </c>
      <c r="D79" s="8">
        <v>5777.05</v>
      </c>
      <c r="E79" s="2">
        <v>44303</v>
      </c>
      <c r="F79" s="2">
        <v>44277</v>
      </c>
      <c r="G79" s="3">
        <v>-26</v>
      </c>
      <c r="H79" s="8">
        <f t="shared" si="1"/>
        <v>-150203.30000000002</v>
      </c>
      <c r="I79" s="13">
        <f>D79*G79/D234</f>
        <v>-4.8529995878433485E-2</v>
      </c>
    </row>
    <row r="80" spans="1:9" x14ac:dyDescent="0.25">
      <c r="A80" t="s">
        <v>169</v>
      </c>
      <c r="B80" t="s">
        <v>168</v>
      </c>
      <c r="C80" t="s">
        <v>17</v>
      </c>
      <c r="D80" s="8">
        <f>14385-7184.28</f>
        <v>7200.72</v>
      </c>
      <c r="E80" s="2">
        <v>44307</v>
      </c>
      <c r="F80" s="2">
        <v>44278</v>
      </c>
      <c r="G80" s="3">
        <v>-29</v>
      </c>
      <c r="H80" s="8">
        <f t="shared" si="1"/>
        <v>-208820.88</v>
      </c>
      <c r="I80" s="13">
        <f>D80*G80/D234</f>
        <v>-6.7469066563323521E-2</v>
      </c>
    </row>
    <row r="81" spans="1:9" x14ac:dyDescent="0.25">
      <c r="A81" t="s">
        <v>171</v>
      </c>
      <c r="B81" t="s">
        <v>170</v>
      </c>
      <c r="C81" t="s">
        <v>26</v>
      </c>
      <c r="D81" s="8">
        <v>3507.83</v>
      </c>
      <c r="E81" s="2">
        <v>44322</v>
      </c>
      <c r="F81" s="2">
        <v>44298</v>
      </c>
      <c r="G81" s="3">
        <v>-24</v>
      </c>
      <c r="H81" s="8">
        <f t="shared" si="1"/>
        <v>-84187.92</v>
      </c>
      <c r="I81" s="13">
        <f>D81*G81/D234</f>
        <v>-2.7200730014679351E-2</v>
      </c>
    </row>
    <row r="82" spans="1:9" x14ac:dyDescent="0.25">
      <c r="A82" t="s">
        <v>173</v>
      </c>
      <c r="B82" t="s">
        <v>172</v>
      </c>
      <c r="C82" t="s">
        <v>26</v>
      </c>
      <c r="D82" s="8">
        <v>47.64</v>
      </c>
      <c r="E82" s="2">
        <v>44322</v>
      </c>
      <c r="F82" s="2">
        <v>44298</v>
      </c>
      <c r="G82" s="3">
        <v>-24</v>
      </c>
      <c r="H82" s="8">
        <f t="shared" si="1"/>
        <v>-1143.3600000000001</v>
      </c>
      <c r="I82" s="13">
        <f>D82*G82/D234</f>
        <v>-3.6941436098651432E-4</v>
      </c>
    </row>
    <row r="83" spans="1:9" x14ac:dyDescent="0.25">
      <c r="A83" t="s">
        <v>175</v>
      </c>
      <c r="B83" t="s">
        <v>174</v>
      </c>
      <c r="C83" t="s">
        <v>26</v>
      </c>
      <c r="D83" s="8">
        <v>106.32</v>
      </c>
      <c r="E83" s="2">
        <v>44322</v>
      </c>
      <c r="F83" s="2">
        <v>44298</v>
      </c>
      <c r="G83" s="3">
        <v>-24</v>
      </c>
      <c r="H83" s="8">
        <f t="shared" si="1"/>
        <v>-2551.6799999999998</v>
      </c>
      <c r="I83" s="13">
        <f>D83*G83/D234</f>
        <v>-8.24436080186528E-4</v>
      </c>
    </row>
    <row r="84" spans="1:9" x14ac:dyDescent="0.25">
      <c r="A84" t="s">
        <v>177</v>
      </c>
      <c r="B84" t="s">
        <v>176</v>
      </c>
      <c r="C84" t="s">
        <v>26</v>
      </c>
      <c r="D84" s="8">
        <v>20.69</v>
      </c>
      <c r="E84" s="2">
        <v>44322</v>
      </c>
      <c r="F84" s="2">
        <v>44299</v>
      </c>
      <c r="G84" s="3">
        <v>-23</v>
      </c>
      <c r="H84" s="8">
        <f t="shared" si="1"/>
        <v>-475.87</v>
      </c>
      <c r="I84" s="13">
        <f>D84*G84/D234</f>
        <v>-1.5375140984698831E-4</v>
      </c>
    </row>
    <row r="85" spans="1:9" x14ac:dyDescent="0.25">
      <c r="A85" t="s">
        <v>179</v>
      </c>
      <c r="B85" t="s">
        <v>178</v>
      </c>
      <c r="C85" t="s">
        <v>26</v>
      </c>
      <c r="D85" s="8">
        <v>1066.1500000000001</v>
      </c>
      <c r="E85" s="2">
        <v>44322</v>
      </c>
      <c r="F85" s="2">
        <v>44298</v>
      </c>
      <c r="G85" s="3">
        <v>-24</v>
      </c>
      <c r="H85" s="8">
        <f t="shared" si="1"/>
        <v>-25587.600000000002</v>
      </c>
      <c r="I85" s="13">
        <f>D85*G85/D234</f>
        <v>-8.267235956460374E-3</v>
      </c>
    </row>
    <row r="86" spans="1:9" x14ac:dyDescent="0.25">
      <c r="A86" t="s">
        <v>181</v>
      </c>
      <c r="B86" t="s">
        <v>180</v>
      </c>
      <c r="C86" t="s">
        <v>26</v>
      </c>
      <c r="D86" s="8">
        <v>39.25</v>
      </c>
      <c r="E86" s="2">
        <v>44322</v>
      </c>
      <c r="F86" s="2">
        <v>44298</v>
      </c>
      <c r="G86" s="3">
        <v>-24</v>
      </c>
      <c r="H86" s="8">
        <f t="shared" si="1"/>
        <v>-942</v>
      </c>
      <c r="I86" s="13">
        <f>D86*G86/D234</f>
        <v>-3.0435587046013195E-4</v>
      </c>
    </row>
    <row r="87" spans="1:9" x14ac:dyDescent="0.25">
      <c r="A87" t="s">
        <v>183</v>
      </c>
      <c r="B87" t="s">
        <v>182</v>
      </c>
      <c r="C87" t="s">
        <v>26</v>
      </c>
      <c r="D87" s="8">
        <v>81.41</v>
      </c>
      <c r="E87" s="2">
        <v>44322</v>
      </c>
      <c r="F87" s="2">
        <v>44298</v>
      </c>
      <c r="G87" s="3">
        <v>-24</v>
      </c>
      <c r="H87" s="8">
        <f t="shared" si="1"/>
        <v>-1953.84</v>
      </c>
      <c r="I87" s="13">
        <f>D87*G87/D234</f>
        <v>-6.3127672392762645E-4</v>
      </c>
    </row>
    <row r="88" spans="1:9" x14ac:dyDescent="0.25">
      <c r="A88" t="s">
        <v>185</v>
      </c>
      <c r="B88" t="s">
        <v>184</v>
      </c>
      <c r="C88" t="s">
        <v>26</v>
      </c>
      <c r="D88" s="8">
        <v>608.65</v>
      </c>
      <c r="E88" s="2">
        <v>44322</v>
      </c>
      <c r="F88" s="2">
        <v>44299</v>
      </c>
      <c r="G88" s="3">
        <v>-23</v>
      </c>
      <c r="H88" s="8">
        <f t="shared" si="1"/>
        <v>-13998.949999999999</v>
      </c>
      <c r="I88" s="13">
        <f>D88*G88/D234</f>
        <v>-4.5229964042227851E-3</v>
      </c>
    </row>
    <row r="89" spans="1:9" x14ac:dyDescent="0.25">
      <c r="A89" t="s">
        <v>187</v>
      </c>
      <c r="B89" t="s">
        <v>186</v>
      </c>
      <c r="C89" t="s">
        <v>26</v>
      </c>
      <c r="D89" s="8">
        <v>117.17</v>
      </c>
      <c r="E89" s="2">
        <v>44322</v>
      </c>
      <c r="F89" s="2">
        <v>44299</v>
      </c>
      <c r="G89" s="3">
        <v>-23</v>
      </c>
      <c r="H89" s="8">
        <f t="shared" si="1"/>
        <v>-2694.91</v>
      </c>
      <c r="I89" s="13">
        <f>D89*G89/D234</f>
        <v>-8.7071303488504685E-4</v>
      </c>
    </row>
    <row r="90" spans="1:9" x14ac:dyDescent="0.25">
      <c r="A90" t="s">
        <v>189</v>
      </c>
      <c r="B90" t="s">
        <v>188</v>
      </c>
      <c r="C90" t="s">
        <v>26</v>
      </c>
      <c r="D90" s="8">
        <v>432.48</v>
      </c>
      <c r="E90" s="2">
        <v>44322</v>
      </c>
      <c r="F90" s="2">
        <v>44299</v>
      </c>
      <c r="G90" s="3">
        <v>-23</v>
      </c>
      <c r="H90" s="8">
        <f>G90*D90</f>
        <v>-9947.0400000000009</v>
      </c>
      <c r="I90" s="13">
        <f>D90*G90/D234</f>
        <v>-3.2138429062651282E-3</v>
      </c>
    </row>
    <row r="91" spans="1:9" x14ac:dyDescent="0.25">
      <c r="A91" t="s">
        <v>191</v>
      </c>
      <c r="B91" t="s">
        <v>190</v>
      </c>
      <c r="C91" t="s">
        <v>26</v>
      </c>
      <c r="D91" s="8">
        <v>81.41</v>
      </c>
      <c r="E91" s="2">
        <v>44322</v>
      </c>
      <c r="F91" s="2">
        <v>44298</v>
      </c>
      <c r="G91" s="3">
        <v>-24</v>
      </c>
      <c r="H91" s="8">
        <f t="shared" ref="H91:H131" si="2">G91*D91</f>
        <v>-1953.84</v>
      </c>
      <c r="I91" s="13">
        <f>D91*G91/D234</f>
        <v>-6.3127672392762645E-4</v>
      </c>
    </row>
    <row r="92" spans="1:9" x14ac:dyDescent="0.25">
      <c r="A92" t="s">
        <v>193</v>
      </c>
      <c r="B92" t="s">
        <v>192</v>
      </c>
      <c r="C92" t="s">
        <v>1</v>
      </c>
      <c r="D92" s="8">
        <v>216.76</v>
      </c>
      <c r="E92" s="2">
        <v>44325</v>
      </c>
      <c r="F92" s="2">
        <v>44300</v>
      </c>
      <c r="G92" s="3">
        <v>-25</v>
      </c>
      <c r="H92" s="8">
        <f t="shared" si="2"/>
        <v>-5419</v>
      </c>
      <c r="I92" s="13">
        <f>D92*G92/D234</f>
        <v>-1.7508539936554723E-3</v>
      </c>
    </row>
    <row r="93" spans="1:9" x14ac:dyDescent="0.25">
      <c r="A93" t="s">
        <v>195</v>
      </c>
      <c r="B93" t="s">
        <v>194</v>
      </c>
      <c r="C93" t="s">
        <v>11</v>
      </c>
      <c r="D93" s="8">
        <v>9896.5499999999993</v>
      </c>
      <c r="E93" s="2">
        <v>44324</v>
      </c>
      <c r="F93" s="2">
        <v>44305</v>
      </c>
      <c r="G93" s="3">
        <v>-19</v>
      </c>
      <c r="H93" s="8">
        <f t="shared" si="2"/>
        <v>-188034.44999999998</v>
      </c>
      <c r="I93" s="13">
        <f>D93*G93/D234</f>
        <v>-6.0753066567136041E-2</v>
      </c>
    </row>
    <row r="94" spans="1:9" x14ac:dyDescent="0.25">
      <c r="A94" t="s">
        <v>197</v>
      </c>
      <c r="B94" t="s">
        <v>196</v>
      </c>
      <c r="C94" t="s">
        <v>109</v>
      </c>
      <c r="D94" s="8">
        <f>2207.27-322.73</f>
        <v>1884.54</v>
      </c>
      <c r="E94" s="2">
        <v>44331</v>
      </c>
      <c r="F94" s="2">
        <v>44309</v>
      </c>
      <c r="G94" s="3">
        <v>-22</v>
      </c>
      <c r="H94" s="8">
        <f t="shared" si="2"/>
        <v>-41459.879999999997</v>
      </c>
      <c r="I94" s="13">
        <f>D94*G94/D234</f>
        <v>-1.3395496673643963E-2</v>
      </c>
    </row>
    <row r="95" spans="1:9" x14ac:dyDescent="0.25">
      <c r="A95" t="s">
        <v>199</v>
      </c>
      <c r="B95" t="s">
        <v>198</v>
      </c>
      <c r="C95" t="s">
        <v>26</v>
      </c>
      <c r="D95" s="8">
        <v>979.42</v>
      </c>
      <c r="E95" s="2">
        <v>44325</v>
      </c>
      <c r="F95" s="2">
        <v>44299</v>
      </c>
      <c r="G95" s="3">
        <v>-26</v>
      </c>
      <c r="H95" s="8">
        <f t="shared" si="2"/>
        <v>-25464.92</v>
      </c>
      <c r="I95" s="13">
        <f>D95*G95/D234</f>
        <v>-8.2275986123117005E-3</v>
      </c>
    </row>
    <row r="96" spans="1:9" x14ac:dyDescent="0.25">
      <c r="A96" t="s">
        <v>201</v>
      </c>
      <c r="B96" t="s">
        <v>200</v>
      </c>
      <c r="C96" t="s">
        <v>109</v>
      </c>
      <c r="D96" s="8">
        <v>390.91</v>
      </c>
      <c r="E96" s="2">
        <v>44331</v>
      </c>
      <c r="F96" s="2">
        <v>44309</v>
      </c>
      <c r="G96" s="3">
        <v>-22</v>
      </c>
      <c r="H96" s="8">
        <f t="shared" si="2"/>
        <v>-8600.02</v>
      </c>
      <c r="I96" s="13">
        <f>D96*G96/D234</f>
        <v>-2.7786269353232951E-3</v>
      </c>
    </row>
    <row r="97" spans="1:9" x14ac:dyDescent="0.25">
      <c r="A97" t="s">
        <v>203</v>
      </c>
      <c r="B97" t="s">
        <v>202</v>
      </c>
      <c r="C97" t="s">
        <v>20</v>
      </c>
      <c r="D97" s="8">
        <v>39586.17</v>
      </c>
      <c r="E97" s="2">
        <v>44326</v>
      </c>
      <c r="F97" s="2">
        <v>44305</v>
      </c>
      <c r="G97" s="3">
        <v>-21</v>
      </c>
      <c r="H97" s="8">
        <f t="shared" si="2"/>
        <v>-831309.57</v>
      </c>
      <c r="I97" s="13">
        <f>D97*G97/D234</f>
        <v>-0.2685923012730233</v>
      </c>
    </row>
    <row r="98" spans="1:9" x14ac:dyDescent="0.25">
      <c r="A98" t="s">
        <v>205</v>
      </c>
      <c r="B98" t="s">
        <v>204</v>
      </c>
      <c r="C98" t="s">
        <v>61</v>
      </c>
      <c r="D98" s="8">
        <v>486.4</v>
      </c>
      <c r="E98" s="2">
        <v>44338</v>
      </c>
      <c r="F98" s="2">
        <v>44308</v>
      </c>
      <c r="G98" s="3">
        <v>-30</v>
      </c>
      <c r="H98" s="8">
        <f t="shared" si="2"/>
        <v>-14592</v>
      </c>
      <c r="I98" s="13">
        <f>D98*G98/D234</f>
        <v>-4.7146081334970757E-3</v>
      </c>
    </row>
    <row r="99" spans="1:9" x14ac:dyDescent="0.25">
      <c r="A99" t="s">
        <v>207</v>
      </c>
      <c r="B99" t="s">
        <v>206</v>
      </c>
      <c r="C99" t="s">
        <v>61</v>
      </c>
      <c r="D99" s="8">
        <v>243.2</v>
      </c>
      <c r="E99" s="2">
        <v>44338</v>
      </c>
      <c r="F99" s="2">
        <v>44308</v>
      </c>
      <c r="G99" s="3">
        <v>-30</v>
      </c>
      <c r="H99" s="8">
        <f t="shared" si="2"/>
        <v>-7296</v>
      </c>
      <c r="I99" s="13">
        <f>D99*G99/D234</f>
        <v>-2.3573040667485379E-3</v>
      </c>
    </row>
    <row r="100" spans="1:9" x14ac:dyDescent="0.25">
      <c r="A100" t="s">
        <v>209</v>
      </c>
      <c r="B100" t="s">
        <v>208</v>
      </c>
      <c r="C100" t="s">
        <v>8</v>
      </c>
      <c r="D100" s="8">
        <v>2627.23</v>
      </c>
      <c r="E100" s="2">
        <v>44337</v>
      </c>
      <c r="F100" s="2">
        <v>44308</v>
      </c>
      <c r="G100" s="3">
        <v>-29</v>
      </c>
      <c r="H100" s="8">
        <f t="shared" si="2"/>
        <v>-76189.67</v>
      </c>
      <c r="I100" s="13">
        <f>D100*G100/D234</f>
        <v>-2.4616532200552228E-2</v>
      </c>
    </row>
    <row r="101" spans="1:9" x14ac:dyDescent="0.25">
      <c r="A101" t="s">
        <v>211</v>
      </c>
      <c r="B101" t="s">
        <v>210</v>
      </c>
      <c r="C101" t="s">
        <v>14</v>
      </c>
      <c r="D101" s="8">
        <v>5777.05</v>
      </c>
      <c r="E101" s="2">
        <v>44336</v>
      </c>
      <c r="F101" s="2">
        <v>44307</v>
      </c>
      <c r="G101" s="3">
        <v>-29</v>
      </c>
      <c r="H101" s="8">
        <f t="shared" si="2"/>
        <v>-167534.45000000001</v>
      </c>
      <c r="I101" s="13">
        <f>D101*G101/D234</f>
        <v>-5.4129610787483497E-2</v>
      </c>
    </row>
    <row r="102" spans="1:9" x14ac:dyDescent="0.25">
      <c r="A102" t="s">
        <v>213</v>
      </c>
      <c r="B102" t="s">
        <v>212</v>
      </c>
      <c r="C102" t="s">
        <v>17</v>
      </c>
      <c r="D102" s="8">
        <v>11732.68</v>
      </c>
      <c r="E102" s="2">
        <v>44336</v>
      </c>
      <c r="F102" s="2">
        <v>44312</v>
      </c>
      <c r="G102" s="3">
        <v>-24</v>
      </c>
      <c r="H102" s="8">
        <f t="shared" si="2"/>
        <v>-281584.32</v>
      </c>
      <c r="I102" s="13">
        <f>D102*G102/D234</f>
        <v>-9.097859959822116E-2</v>
      </c>
    </row>
    <row r="103" spans="1:9" x14ac:dyDescent="0.25">
      <c r="A103" t="s">
        <v>215</v>
      </c>
      <c r="B103" t="s">
        <v>214</v>
      </c>
      <c r="C103" t="s">
        <v>162</v>
      </c>
      <c r="D103" s="8">
        <v>5638.43</v>
      </c>
      <c r="E103" s="2">
        <v>44345</v>
      </c>
      <c r="F103" s="2">
        <v>44329</v>
      </c>
      <c r="G103" s="3">
        <v>-16</v>
      </c>
      <c r="H103" s="8">
        <f t="shared" si="2"/>
        <v>-90214.88</v>
      </c>
      <c r="I103" s="13">
        <f>D103*G103/D234</f>
        <v>-2.9148013090081051E-2</v>
      </c>
    </row>
    <row r="104" spans="1:9" x14ac:dyDescent="0.25">
      <c r="A104" t="s">
        <v>217</v>
      </c>
      <c r="B104" t="s">
        <v>216</v>
      </c>
      <c r="C104" t="s">
        <v>11</v>
      </c>
      <c r="D104" s="8">
        <v>17649.34</v>
      </c>
      <c r="E104" s="2">
        <v>44347</v>
      </c>
      <c r="F104" s="2">
        <v>44329</v>
      </c>
      <c r="G104" s="3">
        <v>-18</v>
      </c>
      <c r="H104" s="8">
        <f t="shared" si="2"/>
        <v>-317688.12</v>
      </c>
      <c r="I104" s="13">
        <f>D104*G104/D234</f>
        <v>-0.10264357144102212</v>
      </c>
    </row>
    <row r="105" spans="1:9" x14ac:dyDescent="0.25">
      <c r="A105" t="s">
        <v>219</v>
      </c>
      <c r="B105" t="s">
        <v>218</v>
      </c>
      <c r="C105" t="s">
        <v>1</v>
      </c>
      <c r="D105" s="8">
        <v>116.29</v>
      </c>
      <c r="E105" s="2">
        <v>44351</v>
      </c>
      <c r="F105" s="2">
        <v>44322</v>
      </c>
      <c r="G105" s="3">
        <v>-29</v>
      </c>
      <c r="H105" s="8">
        <f t="shared" si="2"/>
        <v>-3372.4100000000003</v>
      </c>
      <c r="I105" s="13">
        <f>D105*G105/D234</f>
        <v>-1.0896101710174667E-3</v>
      </c>
    </row>
    <row r="106" spans="1:9" x14ac:dyDescent="0.25">
      <c r="A106" t="s">
        <v>221</v>
      </c>
      <c r="B106" t="s">
        <v>220</v>
      </c>
      <c r="C106" t="s">
        <v>85</v>
      </c>
      <c r="D106" s="8">
        <v>13880.25</v>
      </c>
      <c r="E106" s="2">
        <v>44349</v>
      </c>
      <c r="F106" s="2">
        <v>44321</v>
      </c>
      <c r="G106" s="3">
        <v>-28</v>
      </c>
      <c r="H106" s="8">
        <f t="shared" si="2"/>
        <v>-388647</v>
      </c>
      <c r="I106" s="13">
        <f>D106*G106/D234</f>
        <v>-0.12557005943388419</v>
      </c>
    </row>
    <row r="107" spans="1:9" x14ac:dyDescent="0.25">
      <c r="A107" t="s">
        <v>223</v>
      </c>
      <c r="B107" t="s">
        <v>222</v>
      </c>
      <c r="C107" t="s">
        <v>17</v>
      </c>
      <c r="D107" s="8">
        <v>252.08</v>
      </c>
      <c r="E107" s="2">
        <v>44366</v>
      </c>
      <c r="F107" s="2">
        <v>44358</v>
      </c>
      <c r="G107" s="3">
        <v>-8</v>
      </c>
      <c r="H107" s="8">
        <f t="shared" si="2"/>
        <v>-2016.64</v>
      </c>
      <c r="I107" s="13">
        <f>D107*G107/D234</f>
        <v>-6.5156711529163532E-4</v>
      </c>
    </row>
    <row r="108" spans="1:9" x14ac:dyDescent="0.25">
      <c r="A108" t="s">
        <v>226</v>
      </c>
      <c r="B108" t="s">
        <v>224</v>
      </c>
      <c r="C108" t="s">
        <v>225</v>
      </c>
      <c r="D108" s="8">
        <v>2799.96</v>
      </c>
      <c r="E108" s="2">
        <v>44351</v>
      </c>
      <c r="F108" s="2">
        <v>44322</v>
      </c>
      <c r="G108" s="3">
        <v>-29</v>
      </c>
      <c r="H108" s="8">
        <f t="shared" si="2"/>
        <v>-81198.84</v>
      </c>
      <c r="I108" s="13">
        <f>D108*G108/D234</f>
        <v>-2.623497200483331E-2</v>
      </c>
    </row>
    <row r="109" spans="1:9" x14ac:dyDescent="0.25">
      <c r="A109" t="s">
        <v>229</v>
      </c>
      <c r="B109" t="s">
        <v>227</v>
      </c>
      <c r="C109" t="s">
        <v>228</v>
      </c>
      <c r="D109" s="8">
        <v>9960</v>
      </c>
      <c r="E109" s="2">
        <v>44356</v>
      </c>
      <c r="F109" s="2">
        <v>44329</v>
      </c>
      <c r="G109" s="3">
        <v>-27</v>
      </c>
      <c r="H109" s="8">
        <f t="shared" si="2"/>
        <v>-268920</v>
      </c>
      <c r="I109" s="13">
        <f>D109*G109/D234</f>
        <v>-8.6886816012886073E-2</v>
      </c>
    </row>
    <row r="110" spans="1:9" x14ac:dyDescent="0.25">
      <c r="A110" t="s">
        <v>232</v>
      </c>
      <c r="B110" t="s">
        <v>230</v>
      </c>
      <c r="C110" t="s">
        <v>231</v>
      </c>
      <c r="D110" s="8">
        <v>7000</v>
      </c>
      <c r="E110" s="2">
        <v>44352</v>
      </c>
      <c r="F110" s="2">
        <v>44329</v>
      </c>
      <c r="G110" s="3">
        <v>-23</v>
      </c>
      <c r="H110" s="8">
        <f t="shared" si="2"/>
        <v>-161000</v>
      </c>
      <c r="I110" s="13">
        <f>D110*G110/D234</f>
        <v>-5.2018360025563946E-2</v>
      </c>
    </row>
    <row r="111" spans="1:9" x14ac:dyDescent="0.25">
      <c r="A111" t="s">
        <v>234</v>
      </c>
      <c r="B111" t="s">
        <v>233</v>
      </c>
      <c r="C111" t="s">
        <v>109</v>
      </c>
      <c r="D111" s="8">
        <v>252.73</v>
      </c>
      <c r="E111" s="2">
        <v>44353</v>
      </c>
      <c r="F111" s="2">
        <v>44330</v>
      </c>
      <c r="G111" s="3">
        <v>-23</v>
      </c>
      <c r="H111" s="8">
        <f t="shared" si="2"/>
        <v>-5812.79</v>
      </c>
      <c r="I111" s="13">
        <f>D111*G111/D234</f>
        <v>-1.8780857327515396E-3</v>
      </c>
    </row>
    <row r="112" spans="1:9" x14ac:dyDescent="0.25">
      <c r="A112" t="s">
        <v>236</v>
      </c>
      <c r="B112" t="s">
        <v>235</v>
      </c>
      <c r="C112" t="s">
        <v>85</v>
      </c>
      <c r="D112" s="8">
        <v>7478.06</v>
      </c>
      <c r="E112" s="2">
        <v>44352</v>
      </c>
      <c r="F112" s="2">
        <v>44329</v>
      </c>
      <c r="G112" s="3">
        <v>-23</v>
      </c>
      <c r="H112" s="8">
        <f t="shared" si="2"/>
        <v>-171995.38</v>
      </c>
      <c r="I112" s="13">
        <f>D112*G112/D234</f>
        <v>-5.5570916767538392E-2</v>
      </c>
    </row>
    <row r="113" spans="1:9" x14ac:dyDescent="0.25">
      <c r="A113" t="s">
        <v>238</v>
      </c>
      <c r="B113" t="s">
        <v>237</v>
      </c>
      <c r="C113" t="s">
        <v>109</v>
      </c>
      <c r="D113" s="8">
        <v>518.17999999999995</v>
      </c>
      <c r="E113" s="2">
        <v>44358</v>
      </c>
      <c r="F113" s="2">
        <v>44330</v>
      </c>
      <c r="G113" s="3">
        <v>-28</v>
      </c>
      <c r="H113" s="8">
        <f t="shared" si="2"/>
        <v>-14509.039999999999</v>
      </c>
      <c r="I113" s="13">
        <f>D113*G113/D234</f>
        <v>-4.6878041387907353E-3</v>
      </c>
    </row>
    <row r="114" spans="1:9" x14ac:dyDescent="0.25">
      <c r="A114" t="s">
        <v>240</v>
      </c>
      <c r="B114" t="s">
        <v>239</v>
      </c>
      <c r="C114" t="s">
        <v>61</v>
      </c>
      <c r="D114" s="8">
        <v>243.2</v>
      </c>
      <c r="E114" s="2">
        <v>44360</v>
      </c>
      <c r="F114" s="2">
        <v>44334</v>
      </c>
      <c r="G114" s="3">
        <v>-26</v>
      </c>
      <c r="H114" s="8">
        <f t="shared" si="2"/>
        <v>-6323.2</v>
      </c>
      <c r="I114" s="13">
        <f>D114*G114/D234</f>
        <v>-2.0429968578487326E-3</v>
      </c>
    </row>
    <row r="115" spans="1:9" x14ac:dyDescent="0.25">
      <c r="A115" t="s">
        <v>243</v>
      </c>
      <c r="B115" t="s">
        <v>241</v>
      </c>
      <c r="C115" t="s">
        <v>242</v>
      </c>
      <c r="D115" s="8">
        <f>1860.18-169.27</f>
        <v>1690.91</v>
      </c>
      <c r="E115" s="2">
        <v>44367</v>
      </c>
      <c r="F115" s="2">
        <v>44369</v>
      </c>
      <c r="G115" s="3">
        <v>2</v>
      </c>
      <c r="H115" s="8">
        <f t="shared" si="2"/>
        <v>3381.82</v>
      </c>
      <c r="I115" s="13">
        <f>D115*G115/D234</f>
        <v>1.0926504987680292E-3</v>
      </c>
    </row>
    <row r="116" spans="1:9" x14ac:dyDescent="0.25">
      <c r="A116" t="s">
        <v>245</v>
      </c>
      <c r="B116" t="s">
        <v>244</v>
      </c>
      <c r="C116" t="s">
        <v>8</v>
      </c>
      <c r="D116" s="8">
        <v>2067.7600000000002</v>
      </c>
      <c r="E116" s="2">
        <v>44363</v>
      </c>
      <c r="F116" s="2">
        <v>44341</v>
      </c>
      <c r="G116" s="3">
        <v>-22</v>
      </c>
      <c r="H116" s="8">
        <f t="shared" si="2"/>
        <v>-45490.720000000001</v>
      </c>
      <c r="I116" s="13">
        <f>D116*G116/D234</f>
        <v>-1.4697842551441754E-2</v>
      </c>
    </row>
    <row r="117" spans="1:9" x14ac:dyDescent="0.25">
      <c r="A117" t="s">
        <v>247</v>
      </c>
      <c r="B117" t="s">
        <v>246</v>
      </c>
      <c r="C117" t="s">
        <v>14</v>
      </c>
      <c r="D117" s="8">
        <v>5777.05</v>
      </c>
      <c r="E117" s="2">
        <v>44361</v>
      </c>
      <c r="F117" s="2">
        <v>44336</v>
      </c>
      <c r="G117" s="3">
        <v>-25</v>
      </c>
      <c r="H117" s="8">
        <f t="shared" si="2"/>
        <v>-144426.25</v>
      </c>
      <c r="I117" s="13">
        <f>D117*G117/D234</f>
        <v>-4.6663457575416803E-2</v>
      </c>
    </row>
    <row r="118" spans="1:9" x14ac:dyDescent="0.25">
      <c r="A118" t="s">
        <v>249</v>
      </c>
      <c r="B118" t="s">
        <v>248</v>
      </c>
      <c r="C118" t="s">
        <v>69</v>
      </c>
      <c r="D118" s="8">
        <v>328.11</v>
      </c>
      <c r="E118" s="2">
        <v>44363</v>
      </c>
      <c r="F118" s="2">
        <v>44383</v>
      </c>
      <c r="G118" s="3">
        <v>20</v>
      </c>
      <c r="H118" s="8">
        <f t="shared" si="2"/>
        <v>6562.2000000000007</v>
      </c>
      <c r="I118" s="13">
        <f>D118*G118/D234</f>
        <v>2.1202166593773651E-3</v>
      </c>
    </row>
    <row r="119" spans="1:9" x14ac:dyDescent="0.25">
      <c r="A119" t="s">
        <v>251</v>
      </c>
      <c r="B119" t="s">
        <v>250</v>
      </c>
      <c r="C119" t="s">
        <v>66</v>
      </c>
      <c r="D119" s="8">
        <v>27139</v>
      </c>
      <c r="E119" s="2">
        <v>44367</v>
      </c>
      <c r="F119" s="2">
        <v>44364</v>
      </c>
      <c r="G119" s="3">
        <v>-3</v>
      </c>
      <c r="H119" s="8">
        <f t="shared" si="2"/>
        <v>-81417</v>
      </c>
      <c r="I119" s="13">
        <f>D119*G119/D234</f>
        <v>-2.630545849814497E-2</v>
      </c>
    </row>
    <row r="120" spans="1:9" x14ac:dyDescent="0.25">
      <c r="A120" t="s">
        <v>254</v>
      </c>
      <c r="B120" t="s">
        <v>252</v>
      </c>
      <c r="C120" t="s">
        <v>253</v>
      </c>
      <c r="D120" s="8">
        <v>749</v>
      </c>
      <c r="E120" s="2">
        <v>44385</v>
      </c>
      <c r="F120" s="2">
        <v>44361</v>
      </c>
      <c r="G120" s="3">
        <v>-24</v>
      </c>
      <c r="H120" s="8">
        <f t="shared" si="2"/>
        <v>-17976</v>
      </c>
      <c r="I120" s="13">
        <f>D120*G120/D234</f>
        <v>-5.8079629802455747E-3</v>
      </c>
    </row>
    <row r="121" spans="1:9" x14ac:dyDescent="0.25">
      <c r="A121" t="s">
        <v>257</v>
      </c>
      <c r="B121" t="s">
        <v>255</v>
      </c>
      <c r="C121" t="s">
        <v>256</v>
      </c>
      <c r="D121" s="8">
        <v>1300</v>
      </c>
      <c r="E121" s="2">
        <v>44388</v>
      </c>
      <c r="F121" s="2">
        <v>44361</v>
      </c>
      <c r="G121" s="3">
        <v>-27</v>
      </c>
      <c r="H121" s="8">
        <f t="shared" si="2"/>
        <v>-35100</v>
      </c>
      <c r="I121" s="13">
        <f>D121*G121/D234</f>
        <v>-1.1340648676380712E-2</v>
      </c>
    </row>
    <row r="122" spans="1:9" x14ac:dyDescent="0.25">
      <c r="A122" t="s">
        <v>259</v>
      </c>
      <c r="B122" t="s">
        <v>258</v>
      </c>
      <c r="C122" t="s">
        <v>17</v>
      </c>
      <c r="D122" s="8">
        <f>12702.64-252.08</f>
        <v>12450.56</v>
      </c>
      <c r="E122" s="2">
        <v>44379</v>
      </c>
      <c r="F122" s="2">
        <v>44358</v>
      </c>
      <c r="G122" s="3">
        <v>-21</v>
      </c>
      <c r="H122" s="8">
        <f t="shared" si="2"/>
        <v>-261461.75999999998</v>
      </c>
      <c r="I122" s="13">
        <f>D122*G122/D234</f>
        <v>-8.4477092947811139E-2</v>
      </c>
    </row>
    <row r="123" spans="1:9" x14ac:dyDescent="0.25">
      <c r="A123" t="s">
        <v>261</v>
      </c>
      <c r="B123" t="s">
        <v>260</v>
      </c>
      <c r="C123" t="s">
        <v>1</v>
      </c>
      <c r="D123" s="8">
        <v>154.05000000000001</v>
      </c>
      <c r="E123" s="2">
        <v>44388</v>
      </c>
      <c r="F123" s="2">
        <v>44362</v>
      </c>
      <c r="G123" s="3">
        <v>-26</v>
      </c>
      <c r="H123" s="8">
        <f t="shared" si="2"/>
        <v>-4005.3</v>
      </c>
      <c r="I123" s="13">
        <f>D123*G123/D234</f>
        <v>-1.2940940211825546E-3</v>
      </c>
    </row>
    <row r="124" spans="1:9" x14ac:dyDescent="0.25">
      <c r="A124" t="s">
        <v>263</v>
      </c>
      <c r="B124" t="s">
        <v>262</v>
      </c>
      <c r="C124" t="s">
        <v>242</v>
      </c>
      <c r="D124" s="8">
        <v>690.27</v>
      </c>
      <c r="E124" s="2">
        <v>44384</v>
      </c>
      <c r="F124" s="2">
        <v>44369</v>
      </c>
      <c r="G124" s="3">
        <v>-15</v>
      </c>
      <c r="H124" s="8">
        <f t="shared" si="2"/>
        <v>-10354.049999999999</v>
      </c>
      <c r="I124" s="13">
        <f>D124*G124/D234</f>
        <v>-3.3453459666005613E-3</v>
      </c>
    </row>
    <row r="125" spans="1:9" x14ac:dyDescent="0.25">
      <c r="A125" t="s">
        <v>266</v>
      </c>
      <c r="B125" t="s">
        <v>264</v>
      </c>
      <c r="C125" t="s">
        <v>265</v>
      </c>
      <c r="D125" s="8">
        <v>22451.5</v>
      </c>
      <c r="E125" s="2">
        <v>44387</v>
      </c>
      <c r="F125" s="2">
        <v>44390</v>
      </c>
      <c r="G125" s="3">
        <v>3</v>
      </c>
      <c r="H125" s="8">
        <f t="shared" si="2"/>
        <v>67354.5</v>
      </c>
      <c r="I125" s="13">
        <f>D125*G125/D234</f>
        <v>2.1761929381005261E-2</v>
      </c>
    </row>
    <row r="126" spans="1:9" x14ac:dyDescent="0.25">
      <c r="A126" t="s">
        <v>268</v>
      </c>
      <c r="B126" t="s">
        <v>267</v>
      </c>
      <c r="C126" t="s">
        <v>11</v>
      </c>
      <c r="D126" s="8">
        <v>161838.93</v>
      </c>
      <c r="E126" s="2">
        <v>44387</v>
      </c>
      <c r="F126" s="2">
        <v>44404</v>
      </c>
      <c r="G126" s="3">
        <v>17</v>
      </c>
      <c r="H126" s="8">
        <f t="shared" si="2"/>
        <v>2751261.81</v>
      </c>
      <c r="I126" s="13">
        <f>D126*G126/D234</f>
        <v>0.88892004569667527</v>
      </c>
    </row>
    <row r="127" spans="1:9" x14ac:dyDescent="0.25">
      <c r="A127" t="s">
        <v>270</v>
      </c>
      <c r="B127" t="s">
        <v>269</v>
      </c>
      <c r="C127" t="s">
        <v>61</v>
      </c>
      <c r="D127" s="8">
        <v>312.55</v>
      </c>
      <c r="E127" s="2">
        <v>44400</v>
      </c>
      <c r="F127" s="2">
        <v>44371</v>
      </c>
      <c r="G127" s="3">
        <v>-29</v>
      </c>
      <c r="H127" s="8">
        <f t="shared" si="2"/>
        <v>-9063.9500000000007</v>
      </c>
      <c r="I127" s="13">
        <f>D127*G127/D234</f>
        <v>-2.9285205860478908E-3</v>
      </c>
    </row>
    <row r="128" spans="1:9" x14ac:dyDescent="0.25">
      <c r="A128" t="s">
        <v>272</v>
      </c>
      <c r="B128" t="s">
        <v>271</v>
      </c>
      <c r="C128" t="s">
        <v>14</v>
      </c>
      <c r="D128" s="8">
        <v>5777.05</v>
      </c>
      <c r="E128" s="2">
        <v>44392</v>
      </c>
      <c r="F128" s="2">
        <v>44384</v>
      </c>
      <c r="G128" s="3">
        <v>-8</v>
      </c>
      <c r="H128" s="8">
        <f t="shared" si="2"/>
        <v>-46216.4</v>
      </c>
      <c r="I128" s="13">
        <f>D128*G128/D234</f>
        <v>-1.4932306424133377E-2</v>
      </c>
    </row>
    <row r="129" spans="1:9" x14ac:dyDescent="0.25">
      <c r="A129" t="s">
        <v>274</v>
      </c>
      <c r="B129" t="s">
        <v>273</v>
      </c>
      <c r="C129" t="s">
        <v>8</v>
      </c>
      <c r="D129" s="8">
        <v>914.33</v>
      </c>
      <c r="E129" s="2">
        <v>44407</v>
      </c>
      <c r="F129" s="2">
        <v>44383</v>
      </c>
      <c r="G129" s="3">
        <v>-24</v>
      </c>
      <c r="H129" s="8">
        <f t="shared" si="2"/>
        <v>-21943.920000000002</v>
      </c>
      <c r="I129" s="13">
        <f>D129*G129/D234</f>
        <v>-7.0899796952308908E-3</v>
      </c>
    </row>
    <row r="130" spans="1:9" x14ac:dyDescent="0.25">
      <c r="A130" t="s">
        <v>276</v>
      </c>
      <c r="B130" t="s">
        <v>275</v>
      </c>
      <c r="C130" t="s">
        <v>162</v>
      </c>
      <c r="D130" s="8">
        <v>38689.64</v>
      </c>
      <c r="E130" s="2">
        <v>44394</v>
      </c>
      <c r="F130" s="2">
        <v>44369</v>
      </c>
      <c r="G130" s="3">
        <v>-25</v>
      </c>
      <c r="H130" s="8">
        <f t="shared" si="2"/>
        <v>-967241</v>
      </c>
      <c r="I130" s="13">
        <f>D130*G130/D234</f>
        <v>-0.31251112154960559</v>
      </c>
    </row>
    <row r="131" spans="1:9" x14ac:dyDescent="0.25">
      <c r="A131" t="s">
        <v>278</v>
      </c>
      <c r="B131" t="s">
        <v>277</v>
      </c>
      <c r="C131" t="s">
        <v>14</v>
      </c>
      <c r="D131" s="8">
        <v>5085.2</v>
      </c>
      <c r="E131" s="2">
        <v>44421</v>
      </c>
      <c r="F131" s="2">
        <v>44411</v>
      </c>
      <c r="G131" s="3">
        <v>-10</v>
      </c>
      <c r="H131" s="8">
        <f t="shared" si="2"/>
        <v>-50852</v>
      </c>
      <c r="I131" s="13">
        <f>D131*G131/D234</f>
        <v>-1.6430047478384956E-2</v>
      </c>
    </row>
    <row r="132" spans="1:9" x14ac:dyDescent="0.25">
      <c r="A132" t="s">
        <v>280</v>
      </c>
      <c r="B132" t="s">
        <v>279</v>
      </c>
      <c r="C132" t="s">
        <v>17</v>
      </c>
      <c r="D132" s="8">
        <v>18215.52</v>
      </c>
      <c r="E132" s="2">
        <v>44396</v>
      </c>
      <c r="F132" s="2">
        <v>44386</v>
      </c>
      <c r="G132" s="3">
        <v>-10</v>
      </c>
      <c r="H132" s="8">
        <f>G132*D132</f>
        <v>-182155.2</v>
      </c>
      <c r="I132" s="13">
        <f>D132*G132/D234</f>
        <v>-5.8853507913842279E-2</v>
      </c>
    </row>
    <row r="133" spans="1:9" x14ac:dyDescent="0.25">
      <c r="A133" t="s">
        <v>283</v>
      </c>
      <c r="B133" t="s">
        <v>281</v>
      </c>
      <c r="C133" t="s">
        <v>282</v>
      </c>
      <c r="D133" s="8">
        <v>140</v>
      </c>
      <c r="E133" s="2">
        <v>44399</v>
      </c>
      <c r="F133" s="2">
        <v>44383</v>
      </c>
      <c r="G133" s="3">
        <v>-16</v>
      </c>
      <c r="H133" s="8">
        <f t="shared" ref="H133:H174" si="3">G133*D133</f>
        <v>-2240</v>
      </c>
      <c r="I133" s="13">
        <f>D133*G133/D234</f>
        <v>-7.2373370470349841E-4</v>
      </c>
    </row>
    <row r="134" spans="1:9" x14ac:dyDescent="0.25">
      <c r="A134" t="s">
        <v>285</v>
      </c>
      <c r="B134" t="s">
        <v>284</v>
      </c>
      <c r="C134" t="s">
        <v>26</v>
      </c>
      <c r="D134" s="8">
        <v>1004.31</v>
      </c>
      <c r="E134" s="2">
        <v>44401</v>
      </c>
      <c r="F134" s="2">
        <v>44378</v>
      </c>
      <c r="G134" s="3">
        <v>-23</v>
      </c>
      <c r="H134" s="8">
        <f t="shared" si="3"/>
        <v>-23099.129999999997</v>
      </c>
      <c r="I134" s="13">
        <f>D134*G134/D234</f>
        <v>-7.4632227367534467E-3</v>
      </c>
    </row>
    <row r="135" spans="1:9" x14ac:dyDescent="0.25">
      <c r="A135" t="s">
        <v>287</v>
      </c>
      <c r="B135" t="s">
        <v>286</v>
      </c>
      <c r="C135" t="s">
        <v>26</v>
      </c>
      <c r="D135" s="8">
        <v>81.41</v>
      </c>
      <c r="E135" s="2">
        <v>44401</v>
      </c>
      <c r="F135" s="2">
        <v>44378</v>
      </c>
      <c r="G135" s="3">
        <v>-23</v>
      </c>
      <c r="H135" s="8">
        <f t="shared" si="3"/>
        <v>-1872.4299999999998</v>
      </c>
      <c r="I135" s="13">
        <f>D135*G135/D234</f>
        <v>-6.0497352709730869E-4</v>
      </c>
    </row>
    <row r="136" spans="1:9" x14ac:dyDescent="0.25">
      <c r="A136" t="s">
        <v>289</v>
      </c>
      <c r="B136" t="s">
        <v>288</v>
      </c>
      <c r="C136" t="s">
        <v>26</v>
      </c>
      <c r="D136" s="8">
        <v>20.95</v>
      </c>
      <c r="E136" s="2">
        <v>44401</v>
      </c>
      <c r="F136" s="2">
        <v>44378</v>
      </c>
      <c r="G136" s="3">
        <v>-23</v>
      </c>
      <c r="H136" s="8">
        <f t="shared" si="3"/>
        <v>-481.84999999999997</v>
      </c>
      <c r="I136" s="13">
        <f>D136*G136/D234</f>
        <v>-1.5568352036222352E-4</v>
      </c>
    </row>
    <row r="137" spans="1:9" x14ac:dyDescent="0.25">
      <c r="A137" t="s">
        <v>291</v>
      </c>
      <c r="B137" t="s">
        <v>290</v>
      </c>
      <c r="C137" t="s">
        <v>26</v>
      </c>
      <c r="D137" s="8">
        <v>81.41</v>
      </c>
      <c r="E137" s="2">
        <v>44401</v>
      </c>
      <c r="F137" s="2">
        <v>44378</v>
      </c>
      <c r="G137" s="3">
        <v>-23</v>
      </c>
      <c r="H137" s="8">
        <f t="shared" si="3"/>
        <v>-1872.4299999999998</v>
      </c>
      <c r="I137" s="13">
        <f>D137*G137/D234</f>
        <v>-6.0497352709730869E-4</v>
      </c>
    </row>
    <row r="138" spans="1:9" x14ac:dyDescent="0.25">
      <c r="A138" t="s">
        <v>293</v>
      </c>
      <c r="B138" t="s">
        <v>292</v>
      </c>
      <c r="C138" t="s">
        <v>26</v>
      </c>
      <c r="D138" s="8">
        <v>123.68</v>
      </c>
      <c r="E138" s="2">
        <v>44401</v>
      </c>
      <c r="F138" s="2">
        <v>44378</v>
      </c>
      <c r="G138" s="3">
        <v>-23</v>
      </c>
      <c r="H138" s="8">
        <f t="shared" si="3"/>
        <v>-2844.6400000000003</v>
      </c>
      <c r="I138" s="13">
        <f>D138*G138/D234</f>
        <v>-9.1909010970882147E-4</v>
      </c>
    </row>
    <row r="139" spans="1:9" x14ac:dyDescent="0.25">
      <c r="A139" t="s">
        <v>295</v>
      </c>
      <c r="B139" t="s">
        <v>294</v>
      </c>
      <c r="C139" t="s">
        <v>26</v>
      </c>
      <c r="D139" s="8">
        <v>54.74</v>
      </c>
      <c r="E139" s="2">
        <v>44401</v>
      </c>
      <c r="F139" s="2">
        <v>44378</v>
      </c>
      <c r="G139" s="3">
        <v>-23</v>
      </c>
      <c r="H139" s="8">
        <f t="shared" si="3"/>
        <v>-1259.02</v>
      </c>
      <c r="I139" s="13">
        <f>D139*G139/D234</f>
        <v>-4.0678357539991009E-4</v>
      </c>
    </row>
    <row r="140" spans="1:9" x14ac:dyDescent="0.25">
      <c r="A140" t="s">
        <v>297</v>
      </c>
      <c r="B140" t="s">
        <v>296</v>
      </c>
      <c r="C140" t="s">
        <v>26</v>
      </c>
      <c r="D140" s="8">
        <v>444.81</v>
      </c>
      <c r="E140" s="2">
        <v>44401</v>
      </c>
      <c r="F140" s="2">
        <v>44378</v>
      </c>
      <c r="G140" s="3">
        <v>-23</v>
      </c>
      <c r="H140" s="8">
        <f t="shared" si="3"/>
        <v>-10230.629999999999</v>
      </c>
      <c r="I140" s="13">
        <f>D140*G140/D234</f>
        <v>-3.305469531853014E-3</v>
      </c>
    </row>
    <row r="141" spans="1:9" x14ac:dyDescent="0.25">
      <c r="A141" t="s">
        <v>299</v>
      </c>
      <c r="B141" t="s">
        <v>298</v>
      </c>
      <c r="C141" t="s">
        <v>26</v>
      </c>
      <c r="D141" s="8">
        <v>979.42</v>
      </c>
      <c r="E141" s="2">
        <v>44401</v>
      </c>
      <c r="F141" s="2">
        <v>44378</v>
      </c>
      <c r="G141" s="3">
        <v>-23</v>
      </c>
      <c r="H141" s="8">
        <f t="shared" si="3"/>
        <v>-22526.66</v>
      </c>
      <c r="I141" s="13">
        <f>D141*G141/D234</f>
        <v>-7.2782603108911201E-3</v>
      </c>
    </row>
    <row r="142" spans="1:9" x14ac:dyDescent="0.25">
      <c r="A142" t="s">
        <v>301</v>
      </c>
      <c r="B142" t="s">
        <v>300</v>
      </c>
      <c r="C142" t="s">
        <v>26</v>
      </c>
      <c r="D142" s="8">
        <v>43.24</v>
      </c>
      <c r="E142" s="2">
        <v>44401</v>
      </c>
      <c r="F142" s="2">
        <v>44378</v>
      </c>
      <c r="G142" s="3">
        <v>-23</v>
      </c>
      <c r="H142" s="8">
        <f t="shared" si="3"/>
        <v>-994.5200000000001</v>
      </c>
      <c r="I142" s="13">
        <f>D142*G142/D234</f>
        <v>-3.2132484107219789E-4</v>
      </c>
    </row>
    <row r="143" spans="1:9" x14ac:dyDescent="0.25">
      <c r="A143" t="s">
        <v>303</v>
      </c>
      <c r="B143" t="s">
        <v>302</v>
      </c>
      <c r="C143" t="s">
        <v>26</v>
      </c>
      <c r="D143" s="8">
        <v>608.65</v>
      </c>
      <c r="E143" s="2">
        <v>44401</v>
      </c>
      <c r="F143" s="2">
        <v>44378</v>
      </c>
      <c r="G143" s="3">
        <v>-23</v>
      </c>
      <c r="H143" s="8">
        <f t="shared" si="3"/>
        <v>-13998.949999999999</v>
      </c>
      <c r="I143" s="13">
        <f>D143*G143/D234</f>
        <v>-4.5229964042227851E-3</v>
      </c>
    </row>
    <row r="144" spans="1:9" x14ac:dyDescent="0.25">
      <c r="A144" t="s">
        <v>305</v>
      </c>
      <c r="B144" t="s">
        <v>304</v>
      </c>
      <c r="C144" t="s">
        <v>26</v>
      </c>
      <c r="D144" s="8">
        <v>3507.83</v>
      </c>
      <c r="E144" s="2">
        <v>44401</v>
      </c>
      <c r="F144" s="2">
        <v>44378</v>
      </c>
      <c r="G144" s="3">
        <v>-23</v>
      </c>
      <c r="H144" s="8">
        <f t="shared" si="3"/>
        <v>-80680.09</v>
      </c>
      <c r="I144" s="13">
        <f>D144*G144/D234</f>
        <v>-2.606736626406771E-2</v>
      </c>
    </row>
    <row r="145" spans="1:9" x14ac:dyDescent="0.25">
      <c r="A145" t="s">
        <v>307</v>
      </c>
      <c r="B145" t="s">
        <v>306</v>
      </c>
      <c r="C145" t="s">
        <v>26</v>
      </c>
      <c r="D145" s="8">
        <v>106.32</v>
      </c>
      <c r="E145" s="2">
        <v>44401</v>
      </c>
      <c r="F145" s="2">
        <v>44378</v>
      </c>
      <c r="G145" s="3">
        <v>-23</v>
      </c>
      <c r="H145" s="8">
        <f t="shared" si="3"/>
        <v>-2445.3599999999997</v>
      </c>
      <c r="I145" s="13">
        <f>D145*G145/D234</f>
        <v>-7.9008457684542259E-4</v>
      </c>
    </row>
    <row r="146" spans="1:9" x14ac:dyDescent="0.25">
      <c r="A146" t="s">
        <v>309</v>
      </c>
      <c r="B146" t="s">
        <v>308</v>
      </c>
      <c r="C146" t="s">
        <v>162</v>
      </c>
      <c r="D146" s="8">
        <v>18464.89</v>
      </c>
      <c r="E146" s="2">
        <v>44402</v>
      </c>
      <c r="F146" s="2">
        <v>44389</v>
      </c>
      <c r="G146" s="3">
        <v>-13</v>
      </c>
      <c r="H146" s="8">
        <f t="shared" si="3"/>
        <v>-240043.57</v>
      </c>
      <c r="I146" s="13">
        <f>D146*G146/D234</f>
        <v>-7.755697419926498E-2</v>
      </c>
    </row>
    <row r="147" spans="1:9" x14ac:dyDescent="0.25">
      <c r="A147" t="s">
        <v>311</v>
      </c>
      <c r="B147" t="s">
        <v>310</v>
      </c>
      <c r="C147" t="s">
        <v>11</v>
      </c>
      <c r="D147" s="8">
        <v>127716.71</v>
      </c>
      <c r="E147" s="2">
        <v>44402</v>
      </c>
      <c r="F147" s="2">
        <v>44390</v>
      </c>
      <c r="G147" s="3">
        <v>-12</v>
      </c>
      <c r="H147" s="8">
        <f t="shared" si="3"/>
        <v>-1532600.52</v>
      </c>
      <c r="I147" s="13">
        <f>D147*G147/D234</f>
        <v>-0.49517618400451258</v>
      </c>
    </row>
    <row r="148" spans="1:9" x14ac:dyDescent="0.25">
      <c r="A148" t="s">
        <v>313</v>
      </c>
      <c r="B148" t="s">
        <v>312</v>
      </c>
      <c r="C148" t="s">
        <v>11</v>
      </c>
      <c r="D148" s="8">
        <v>26908.18</v>
      </c>
      <c r="E148" s="2">
        <v>44402</v>
      </c>
      <c r="F148" s="2">
        <v>44404</v>
      </c>
      <c r="G148" s="3">
        <v>2</v>
      </c>
      <c r="H148" s="8">
        <f t="shared" si="3"/>
        <v>53816.36</v>
      </c>
      <c r="I148" s="13">
        <f>D148*G148/D234</f>
        <v>1.738781856984695E-2</v>
      </c>
    </row>
    <row r="149" spans="1:9" x14ac:dyDescent="0.25">
      <c r="A149" t="s">
        <v>316</v>
      </c>
      <c r="B149" t="s">
        <v>314</v>
      </c>
      <c r="C149" t="s">
        <v>315</v>
      </c>
      <c r="D149" s="8">
        <v>30356.799999999999</v>
      </c>
      <c r="E149" s="2">
        <v>44405</v>
      </c>
      <c r="F149" s="2">
        <v>44390</v>
      </c>
      <c r="G149" s="3">
        <v>-15</v>
      </c>
      <c r="H149" s="8">
        <f t="shared" si="3"/>
        <v>-455352</v>
      </c>
      <c r="I149" s="13">
        <f>D149*G149/D234</f>
        <v>-0.14712213835006582</v>
      </c>
    </row>
    <row r="150" spans="1:9" x14ac:dyDescent="0.25">
      <c r="A150" t="s">
        <v>318</v>
      </c>
      <c r="B150" t="s">
        <v>317</v>
      </c>
      <c r="C150" t="s">
        <v>265</v>
      </c>
      <c r="D150" s="8">
        <v>710</v>
      </c>
      <c r="E150" s="2">
        <v>44415</v>
      </c>
      <c r="F150" s="2">
        <v>44390</v>
      </c>
      <c r="G150" s="3">
        <v>-25</v>
      </c>
      <c r="H150" s="8">
        <f t="shared" si="3"/>
        <v>-17750</v>
      </c>
      <c r="I150" s="13">
        <f>D150*G150/D234</f>
        <v>-5.7349434189674538E-3</v>
      </c>
    </row>
    <row r="151" spans="1:9" x14ac:dyDescent="0.25">
      <c r="A151" t="s">
        <v>320</v>
      </c>
      <c r="B151" t="s">
        <v>319</v>
      </c>
      <c r="C151" t="s">
        <v>242</v>
      </c>
      <c r="D151" s="8">
        <f>430.54-110.2</f>
        <v>320.34000000000003</v>
      </c>
      <c r="E151" s="2">
        <v>44409</v>
      </c>
      <c r="F151" s="2">
        <v>44386</v>
      </c>
      <c r="G151" s="3">
        <v>-23</v>
      </c>
      <c r="H151" s="8">
        <f t="shared" si="3"/>
        <v>-7367.8200000000006</v>
      </c>
      <c r="I151" s="13">
        <f>D151*G151/D234</f>
        <v>-2.3805087786555939E-3</v>
      </c>
    </row>
    <row r="152" spans="1:9" x14ac:dyDescent="0.25">
      <c r="A152" t="s">
        <v>322</v>
      </c>
      <c r="B152" t="s">
        <v>321</v>
      </c>
      <c r="C152" t="s">
        <v>1</v>
      </c>
      <c r="D152" s="8">
        <v>182.28</v>
      </c>
      <c r="E152" s="2">
        <v>44415</v>
      </c>
      <c r="F152" s="2">
        <v>44390</v>
      </c>
      <c r="G152" s="3">
        <v>-25</v>
      </c>
      <c r="H152" s="8">
        <f t="shared" si="3"/>
        <v>-4557</v>
      </c>
      <c r="I152" s="13">
        <f>D152*G152/D234</f>
        <v>-1.4723457555061797E-3</v>
      </c>
    </row>
    <row r="153" spans="1:9" x14ac:dyDescent="0.25">
      <c r="A153" t="s">
        <v>324</v>
      </c>
      <c r="B153" t="s">
        <v>323</v>
      </c>
      <c r="C153" t="s">
        <v>20</v>
      </c>
      <c r="D153" s="8">
        <v>361619.32</v>
      </c>
      <c r="E153" s="2">
        <v>44410</v>
      </c>
      <c r="F153" s="2">
        <v>44391</v>
      </c>
      <c r="G153" s="3">
        <v>-19</v>
      </c>
      <c r="H153" s="8">
        <f t="shared" si="3"/>
        <v>-6870767.0800000001</v>
      </c>
      <c r="I153" s="13">
        <f>D153*G153/D234</f>
        <v>-2.2199132647157311</v>
      </c>
    </row>
    <row r="154" spans="1:9" x14ac:dyDescent="0.25">
      <c r="A154" t="s">
        <v>326</v>
      </c>
      <c r="B154" t="s">
        <v>325</v>
      </c>
      <c r="C154" t="s">
        <v>82</v>
      </c>
      <c r="D154" s="8">
        <v>652.73</v>
      </c>
      <c r="E154" s="2">
        <v>44416</v>
      </c>
      <c r="F154" s="2">
        <v>44392</v>
      </c>
      <c r="G154" s="3">
        <v>-24</v>
      </c>
      <c r="H154" s="8">
        <f t="shared" si="3"/>
        <v>-15665.52</v>
      </c>
      <c r="I154" s="13">
        <f>D154*G154/D234</f>
        <v>-5.0614575114762269E-3</v>
      </c>
    </row>
    <row r="155" spans="1:9" x14ac:dyDescent="0.25">
      <c r="A155" t="s">
        <v>329</v>
      </c>
      <c r="B155" t="s">
        <v>327</v>
      </c>
      <c r="C155" t="s">
        <v>328</v>
      </c>
      <c r="D155" s="8">
        <v>204</v>
      </c>
      <c r="E155" s="2">
        <v>44419</v>
      </c>
      <c r="F155" s="2">
        <v>44392</v>
      </c>
      <c r="G155" s="3">
        <v>-27</v>
      </c>
      <c r="H155" s="8">
        <f t="shared" si="3"/>
        <v>-5508</v>
      </c>
      <c r="I155" s="13">
        <f>D155*G155/D234</f>
        <v>-1.7796094846012809E-3</v>
      </c>
    </row>
    <row r="156" spans="1:9" x14ac:dyDescent="0.25">
      <c r="A156" t="s">
        <v>331</v>
      </c>
      <c r="B156" t="s">
        <v>330</v>
      </c>
      <c r="C156" t="s">
        <v>23</v>
      </c>
      <c r="D156" s="8">
        <v>198648.85</v>
      </c>
      <c r="E156" s="2">
        <v>44420</v>
      </c>
      <c r="F156" s="2">
        <v>44397</v>
      </c>
      <c r="G156" s="3">
        <v>-23</v>
      </c>
      <c r="H156" s="8">
        <f t="shared" si="3"/>
        <v>-4568923.55</v>
      </c>
      <c r="I156" s="13">
        <f>D156*G156/D234</f>
        <v>-1.4761981997091784</v>
      </c>
    </row>
    <row r="157" spans="1:9" x14ac:dyDescent="0.25">
      <c r="A157" t="s">
        <v>333</v>
      </c>
      <c r="B157" t="s">
        <v>332</v>
      </c>
      <c r="C157" t="s">
        <v>8</v>
      </c>
      <c r="D157" s="8">
        <v>684.82</v>
      </c>
      <c r="E157" s="2">
        <v>44428</v>
      </c>
      <c r="F157" s="2">
        <v>44399</v>
      </c>
      <c r="G157" s="3">
        <v>-29</v>
      </c>
      <c r="H157" s="8">
        <f t="shared" si="3"/>
        <v>-19859.780000000002</v>
      </c>
      <c r="I157" s="13">
        <f>D157*G157/D234</f>
        <v>-6.4166036401769851E-3</v>
      </c>
    </row>
    <row r="158" spans="1:9" x14ac:dyDescent="0.25">
      <c r="A158" t="s">
        <v>335</v>
      </c>
      <c r="B158" t="s">
        <v>334</v>
      </c>
      <c r="C158" t="s">
        <v>69</v>
      </c>
      <c r="D158" s="8">
        <v>611.02</v>
      </c>
      <c r="E158" s="2">
        <v>44428</v>
      </c>
      <c r="F158" s="2">
        <v>44399</v>
      </c>
      <c r="G158" s="3">
        <v>-29</v>
      </c>
      <c r="H158" s="8">
        <f t="shared" si="3"/>
        <v>-17719.579999999998</v>
      </c>
      <c r="I158" s="13">
        <f>D158*G158/D234</f>
        <v>-5.725114856781257E-3</v>
      </c>
    </row>
    <row r="159" spans="1:9" x14ac:dyDescent="0.25">
      <c r="A159" t="s">
        <v>337</v>
      </c>
      <c r="B159" t="s">
        <v>336</v>
      </c>
      <c r="C159" t="s">
        <v>14</v>
      </c>
      <c r="D159" s="8">
        <v>5777.05</v>
      </c>
      <c r="E159" s="2">
        <v>44423</v>
      </c>
      <c r="F159" s="2">
        <v>44411</v>
      </c>
      <c r="G159" s="3">
        <v>-12</v>
      </c>
      <c r="H159" s="8">
        <f t="shared" si="3"/>
        <v>-69324.600000000006</v>
      </c>
      <c r="I159" s="13">
        <f>D159*G159/D234</f>
        <v>-2.2398459636200067E-2</v>
      </c>
    </row>
    <row r="160" spans="1:9" x14ac:dyDescent="0.25">
      <c r="A160" t="s">
        <v>339</v>
      </c>
      <c r="B160" t="s">
        <v>338</v>
      </c>
      <c r="C160" t="s">
        <v>17</v>
      </c>
      <c r="D160" s="8">
        <f>18966.28-115.08</f>
        <v>18851.199999999997</v>
      </c>
      <c r="E160" s="2">
        <v>44424</v>
      </c>
      <c r="F160" s="2">
        <v>44414</v>
      </c>
      <c r="G160" s="3">
        <v>-10</v>
      </c>
      <c r="H160" s="8">
        <f t="shared" si="3"/>
        <v>-188511.99999999997</v>
      </c>
      <c r="I160" s="13">
        <f>D160*G160/D234</f>
        <v>-6.0907360777261554E-2</v>
      </c>
    </row>
    <row r="161" spans="1:9" x14ac:dyDescent="0.25">
      <c r="A161" t="s">
        <v>341</v>
      </c>
      <c r="B161" t="s">
        <v>340</v>
      </c>
      <c r="C161" t="s">
        <v>66</v>
      </c>
      <c r="D161" s="8">
        <v>22885</v>
      </c>
      <c r="E161" s="2">
        <v>44426</v>
      </c>
      <c r="F161" s="2">
        <v>44399</v>
      </c>
      <c r="G161" s="3">
        <v>-27</v>
      </c>
      <c r="H161" s="8">
        <f t="shared" si="3"/>
        <v>-617895</v>
      </c>
      <c r="I161" s="13">
        <f>D161*G161/D234</f>
        <v>-0.19963903458382506</v>
      </c>
    </row>
    <row r="162" spans="1:9" x14ac:dyDescent="0.25">
      <c r="A162" t="s">
        <v>344</v>
      </c>
      <c r="B162" t="s">
        <v>342</v>
      </c>
      <c r="C162" t="s">
        <v>343</v>
      </c>
      <c r="D162" s="8">
        <v>200</v>
      </c>
      <c r="E162" s="2">
        <v>44437</v>
      </c>
      <c r="F162" s="2">
        <v>44411</v>
      </c>
      <c r="G162" s="3">
        <v>-26</v>
      </c>
      <c r="H162" s="8">
        <f t="shared" si="3"/>
        <v>-5200</v>
      </c>
      <c r="I162" s="13">
        <f>D162*G162/D234</f>
        <v>-1.68009610020455E-3</v>
      </c>
    </row>
    <row r="163" spans="1:9" x14ac:dyDescent="0.25">
      <c r="A163" t="s">
        <v>346</v>
      </c>
      <c r="B163" t="s">
        <v>345</v>
      </c>
      <c r="C163" t="s">
        <v>72</v>
      </c>
      <c r="D163" s="8">
        <v>899.26</v>
      </c>
      <c r="E163" s="2">
        <v>44436</v>
      </c>
      <c r="F163" s="2">
        <v>44420</v>
      </c>
      <c r="G163" s="3">
        <v>-16</v>
      </c>
      <c r="H163" s="8">
        <f t="shared" si="3"/>
        <v>-14388.16</v>
      </c>
      <c r="I163" s="13">
        <f>D163*G163/D234</f>
        <v>-4.6487483663690569E-3</v>
      </c>
    </row>
    <row r="164" spans="1:9" x14ac:dyDescent="0.25">
      <c r="A164" t="s">
        <v>348</v>
      </c>
      <c r="B164" t="s">
        <v>347</v>
      </c>
      <c r="C164" t="s">
        <v>138</v>
      </c>
      <c r="D164" s="8">
        <v>388.05</v>
      </c>
      <c r="E164" s="2">
        <v>44442</v>
      </c>
      <c r="F164" s="2">
        <v>44418</v>
      </c>
      <c r="G164" s="3">
        <v>-24</v>
      </c>
      <c r="H164" s="8">
        <f t="shared" si="3"/>
        <v>-9313.2000000000007</v>
      </c>
      <c r="I164" s="13">
        <f>D164*G164/D234</f>
        <v>-3.0090521154663491E-3</v>
      </c>
    </row>
    <row r="165" spans="1:9" x14ac:dyDescent="0.25">
      <c r="A165" t="s">
        <v>350</v>
      </c>
      <c r="B165" t="s">
        <v>349</v>
      </c>
      <c r="C165" t="s">
        <v>1</v>
      </c>
      <c r="D165" s="8">
        <v>283.47000000000003</v>
      </c>
      <c r="E165" s="2">
        <v>44444</v>
      </c>
      <c r="F165" s="2">
        <v>44418</v>
      </c>
      <c r="G165" s="3">
        <v>-26</v>
      </c>
      <c r="H165" s="8">
        <f t="shared" si="3"/>
        <v>-7370.2200000000012</v>
      </c>
      <c r="I165" s="13">
        <f>D165*G165/D234</f>
        <v>-2.3812842076249194E-3</v>
      </c>
    </row>
    <row r="166" spans="1:9" x14ac:dyDescent="0.25">
      <c r="A166" t="s">
        <v>352</v>
      </c>
      <c r="B166" t="s">
        <v>351</v>
      </c>
      <c r="C166" t="s">
        <v>109</v>
      </c>
      <c r="D166" s="8">
        <v>195.45</v>
      </c>
      <c r="E166" s="2">
        <v>44447</v>
      </c>
      <c r="F166" s="2">
        <v>44418</v>
      </c>
      <c r="G166" s="3">
        <v>-29</v>
      </c>
      <c r="H166" s="8">
        <f t="shared" si="3"/>
        <v>-5668.0499999999993</v>
      </c>
      <c r="I166" s="13">
        <f>D166*G166/D234</f>
        <v>-1.8313209039931536E-3</v>
      </c>
    </row>
    <row r="167" spans="1:9" x14ac:dyDescent="0.25">
      <c r="A167" t="s">
        <v>354</v>
      </c>
      <c r="B167" t="s">
        <v>353</v>
      </c>
      <c r="C167" t="s">
        <v>85</v>
      </c>
      <c r="D167" s="8">
        <v>13880.25</v>
      </c>
      <c r="E167" s="2">
        <v>44445</v>
      </c>
      <c r="F167" s="2">
        <v>44418</v>
      </c>
      <c r="G167" s="3">
        <v>-27</v>
      </c>
      <c r="H167" s="8">
        <f t="shared" si="3"/>
        <v>-374766.75</v>
      </c>
      <c r="I167" s="13">
        <f>D167*G167/D234</f>
        <v>-0.12108541445410261</v>
      </c>
    </row>
    <row r="168" spans="1:9" x14ac:dyDescent="0.25">
      <c r="A168" t="s">
        <v>356</v>
      </c>
      <c r="B168" t="s">
        <v>355</v>
      </c>
      <c r="C168" t="s">
        <v>85</v>
      </c>
      <c r="D168" s="8">
        <v>8115.56</v>
      </c>
      <c r="E168" s="2">
        <v>44447</v>
      </c>
      <c r="F168" s="2">
        <v>44418</v>
      </c>
      <c r="G168" s="3">
        <v>-29</v>
      </c>
      <c r="H168" s="8">
        <f t="shared" si="3"/>
        <v>-235351.24000000002</v>
      </c>
      <c r="I168" s="13">
        <f>D168*G168/D234</f>
        <v>-7.6040903942750981E-2</v>
      </c>
    </row>
    <row r="169" spans="1:9" x14ac:dyDescent="0.25">
      <c r="A169" t="s">
        <v>358</v>
      </c>
      <c r="B169" t="s">
        <v>357</v>
      </c>
      <c r="C169" t="s">
        <v>8</v>
      </c>
      <c r="D169" s="8">
        <v>825.07</v>
      </c>
      <c r="E169" s="2">
        <v>44469</v>
      </c>
      <c r="F169" s="2">
        <v>44441</v>
      </c>
      <c r="G169" s="3">
        <v>-28</v>
      </c>
      <c r="H169" s="8">
        <f t="shared" si="3"/>
        <v>-23101.960000000003</v>
      </c>
      <c r="I169" s="13">
        <f>D169*G169/D234</f>
        <v>-7.4641370967464442E-3</v>
      </c>
    </row>
    <row r="170" spans="1:9" x14ac:dyDescent="0.25">
      <c r="A170" t="s">
        <v>361</v>
      </c>
      <c r="B170" t="s">
        <v>359</v>
      </c>
      <c r="C170" t="s">
        <v>360</v>
      </c>
      <c r="D170" s="8">
        <v>4876</v>
      </c>
      <c r="E170" s="2">
        <v>44455</v>
      </c>
      <c r="F170" s="2">
        <v>44441</v>
      </c>
      <c r="G170" s="3">
        <v>-14</v>
      </c>
      <c r="H170" s="8">
        <f t="shared" si="3"/>
        <v>-68264</v>
      </c>
      <c r="I170" s="13">
        <f>D170*G170/D234</f>
        <v>-2.2055784650839114E-2</v>
      </c>
    </row>
    <row r="171" spans="1:9" x14ac:dyDescent="0.25">
      <c r="A171" t="s">
        <v>363</v>
      </c>
      <c r="B171" t="s">
        <v>362</v>
      </c>
      <c r="C171" t="s">
        <v>17</v>
      </c>
      <c r="D171" s="8">
        <v>18560.759999999998</v>
      </c>
      <c r="E171" s="2">
        <v>44458</v>
      </c>
      <c r="F171" s="2">
        <v>44442</v>
      </c>
      <c r="G171" s="3">
        <v>-16</v>
      </c>
      <c r="H171" s="8">
        <f t="shared" si="3"/>
        <v>-296972.15999999997</v>
      </c>
      <c r="I171" s="13">
        <f>D171*G171/D234</f>
        <v>-9.5950339977946456E-2</v>
      </c>
    </row>
    <row r="172" spans="1:9" x14ac:dyDescent="0.25">
      <c r="A172" t="s">
        <v>365</v>
      </c>
      <c r="B172" t="s">
        <v>364</v>
      </c>
      <c r="C172" t="s">
        <v>88</v>
      </c>
      <c r="D172" s="8">
        <v>122.5</v>
      </c>
      <c r="E172" s="2">
        <v>44461</v>
      </c>
      <c r="F172" s="2">
        <v>44441</v>
      </c>
      <c r="G172" s="3">
        <v>-20</v>
      </c>
      <c r="H172" s="8">
        <f t="shared" si="3"/>
        <v>-2450</v>
      </c>
      <c r="I172" s="13">
        <f>D172*G172/D234</f>
        <v>-7.9158373951945143E-4</v>
      </c>
    </row>
    <row r="173" spans="1:9" x14ac:dyDescent="0.25">
      <c r="A173" t="s">
        <v>367</v>
      </c>
      <c r="B173" t="s">
        <v>366</v>
      </c>
      <c r="C173" t="s">
        <v>88</v>
      </c>
      <c r="D173" s="8">
        <v>514.5</v>
      </c>
      <c r="E173" s="2">
        <v>44461</v>
      </c>
      <c r="F173" s="2">
        <v>44441</v>
      </c>
      <c r="G173" s="3">
        <v>-20</v>
      </c>
      <c r="H173" s="8">
        <f t="shared" si="3"/>
        <v>-10290</v>
      </c>
      <c r="I173" s="13">
        <f>D173*G173/D234</f>
        <v>-3.3246517059816959E-3</v>
      </c>
    </row>
    <row r="174" spans="1:9" x14ac:dyDescent="0.25">
      <c r="A174" t="s">
        <v>369</v>
      </c>
      <c r="B174" t="s">
        <v>368</v>
      </c>
      <c r="C174" t="s">
        <v>88</v>
      </c>
      <c r="D174" s="8">
        <v>15.41</v>
      </c>
      <c r="E174" s="2">
        <v>44461</v>
      </c>
      <c r="F174" s="2">
        <v>44441</v>
      </c>
      <c r="G174" s="3">
        <v>-20</v>
      </c>
      <c r="H174" s="8">
        <f t="shared" si="3"/>
        <v>-308.2</v>
      </c>
      <c r="I174" s="13">
        <f>D174*G174/D234</f>
        <v>-9.9578003477508132E-5</v>
      </c>
    </row>
    <row r="175" spans="1:9" x14ac:dyDescent="0.25">
      <c r="A175" t="s">
        <v>371</v>
      </c>
      <c r="B175" t="s">
        <v>370</v>
      </c>
      <c r="C175" t="s">
        <v>14</v>
      </c>
      <c r="D175" s="8">
        <v>5777.05</v>
      </c>
      <c r="E175" s="2">
        <v>44462</v>
      </c>
      <c r="F175" s="2">
        <v>44441</v>
      </c>
      <c r="G175" s="3">
        <v>-21</v>
      </c>
      <c r="H175" s="8">
        <f>G175*D175</f>
        <v>-121318.05</v>
      </c>
      <c r="I175" s="13">
        <f>D175*G175/D234</f>
        <v>-3.9197304363350116E-2</v>
      </c>
    </row>
    <row r="176" spans="1:9" x14ac:dyDescent="0.25">
      <c r="A176" t="s">
        <v>374</v>
      </c>
      <c r="B176" t="s">
        <v>372</v>
      </c>
      <c r="C176" t="s">
        <v>373</v>
      </c>
      <c r="D176" s="8">
        <v>2500</v>
      </c>
      <c r="E176" s="2">
        <v>44465</v>
      </c>
      <c r="F176" s="2">
        <v>44455</v>
      </c>
      <c r="G176" s="3">
        <v>-10</v>
      </c>
      <c r="H176" s="8">
        <f t="shared" ref="H176:H219" si="4">G176*D176</f>
        <v>-25000</v>
      </c>
      <c r="I176" s="13">
        <f>D176*G176/D234</f>
        <v>-8.0773850971372595E-3</v>
      </c>
    </row>
    <row r="177" spans="1:9" x14ac:dyDescent="0.25">
      <c r="A177" t="s">
        <v>376</v>
      </c>
      <c r="B177" t="s">
        <v>375</v>
      </c>
      <c r="C177" t="s">
        <v>135</v>
      </c>
      <c r="D177" s="8">
        <v>1395.55</v>
      </c>
      <c r="E177" s="2">
        <v>44477</v>
      </c>
      <c r="F177" s="2">
        <v>44463</v>
      </c>
      <c r="G177" s="3">
        <v>-14</v>
      </c>
      <c r="H177" s="8">
        <f t="shared" si="4"/>
        <v>-19537.7</v>
      </c>
      <c r="I177" s="13">
        <f>D177*G177/D234</f>
        <v>-6.3125410724935455E-3</v>
      </c>
    </row>
    <row r="178" spans="1:9" x14ac:dyDescent="0.25">
      <c r="A178" t="s">
        <v>378</v>
      </c>
      <c r="B178" t="s">
        <v>377</v>
      </c>
      <c r="C178" t="s">
        <v>135</v>
      </c>
      <c r="D178" s="8">
        <v>868.75</v>
      </c>
      <c r="E178" s="2">
        <v>44468</v>
      </c>
      <c r="F178" s="2">
        <v>44453</v>
      </c>
      <c r="G178" s="3">
        <v>-15</v>
      </c>
      <c r="H178" s="8">
        <f t="shared" si="4"/>
        <v>-13031.25</v>
      </c>
      <c r="I178" s="13">
        <f>D178*G178/D234</f>
        <v>-4.2103369818827967E-3</v>
      </c>
    </row>
    <row r="179" spans="1:9" x14ac:dyDescent="0.25">
      <c r="A179" t="s">
        <v>380</v>
      </c>
      <c r="B179" t="s">
        <v>379</v>
      </c>
      <c r="C179" t="s">
        <v>97</v>
      </c>
      <c r="D179" s="8">
        <v>551.33000000000004</v>
      </c>
      <c r="E179" s="2">
        <v>44472</v>
      </c>
      <c r="F179" s="2">
        <v>44453</v>
      </c>
      <c r="G179" s="3">
        <v>-19</v>
      </c>
      <c r="H179" s="8">
        <f t="shared" si="4"/>
        <v>-10475.27</v>
      </c>
      <c r="I179" s="13">
        <f>D179*G179/D234</f>
        <v>-3.3845115914595608E-3</v>
      </c>
    </row>
    <row r="180" spans="1:9" x14ac:dyDescent="0.25">
      <c r="A180" t="s">
        <v>382</v>
      </c>
      <c r="B180" t="s">
        <v>381</v>
      </c>
      <c r="C180" t="s">
        <v>1</v>
      </c>
      <c r="D180" s="8">
        <v>151.54</v>
      </c>
      <c r="E180" s="2">
        <v>44477</v>
      </c>
      <c r="F180" s="2">
        <v>44453</v>
      </c>
      <c r="G180" s="3">
        <v>-24</v>
      </c>
      <c r="H180" s="8">
        <f t="shared" si="4"/>
        <v>-3636.96</v>
      </c>
      <c r="I180" s="13">
        <f>D180*G180/D234</f>
        <v>-1.1750850601153732E-3</v>
      </c>
    </row>
    <row r="181" spans="1:9" x14ac:dyDescent="0.25">
      <c r="A181" t="s">
        <v>384</v>
      </c>
      <c r="B181" t="s">
        <v>383</v>
      </c>
      <c r="C181" t="s">
        <v>8</v>
      </c>
      <c r="D181" s="8">
        <v>760.69</v>
      </c>
      <c r="E181" s="2">
        <v>44486</v>
      </c>
      <c r="F181" s="2">
        <v>44461</v>
      </c>
      <c r="G181" s="3">
        <v>-25</v>
      </c>
      <c r="H181" s="8">
        <f t="shared" si="4"/>
        <v>-19017.25</v>
      </c>
      <c r="I181" s="13">
        <f>D181*G181/D234</f>
        <v>-6.1443860695413414E-3</v>
      </c>
    </row>
    <row r="182" spans="1:9" x14ac:dyDescent="0.25">
      <c r="A182" t="s">
        <v>386</v>
      </c>
      <c r="B182" t="s">
        <v>385</v>
      </c>
      <c r="C182" t="s">
        <v>69</v>
      </c>
      <c r="D182" s="8">
        <v>329.84</v>
      </c>
      <c r="E182" s="2">
        <v>44489</v>
      </c>
      <c r="F182" s="2">
        <v>44461</v>
      </c>
      <c r="G182" s="3">
        <v>-28</v>
      </c>
      <c r="H182" s="8">
        <f t="shared" si="4"/>
        <v>-9235.5199999999986</v>
      </c>
      <c r="I182" s="13">
        <f>D182*G182/D234</f>
        <v>-2.9839540644925238E-3</v>
      </c>
    </row>
    <row r="183" spans="1:9" x14ac:dyDescent="0.25">
      <c r="A183" t="s">
        <v>389</v>
      </c>
      <c r="B183" t="s">
        <v>387</v>
      </c>
      <c r="C183" t="s">
        <v>388</v>
      </c>
      <c r="D183" s="8">
        <v>124</v>
      </c>
      <c r="E183" s="2">
        <v>44486</v>
      </c>
      <c r="F183" s="2">
        <v>44463</v>
      </c>
      <c r="G183" s="3">
        <v>-23</v>
      </c>
      <c r="H183" s="8">
        <f t="shared" si="4"/>
        <v>-2852</v>
      </c>
      <c r="I183" s="13">
        <f>D183*G183/D234</f>
        <v>-9.2146809188141854E-4</v>
      </c>
    </row>
    <row r="184" spans="1:9" x14ac:dyDescent="0.25">
      <c r="A184" t="s">
        <v>391</v>
      </c>
      <c r="B184" t="s">
        <v>390</v>
      </c>
      <c r="C184" t="s">
        <v>17</v>
      </c>
      <c r="D184" s="8">
        <v>15524.84</v>
      </c>
      <c r="E184" s="2">
        <v>44486</v>
      </c>
      <c r="F184" s="2">
        <v>44477</v>
      </c>
      <c r="G184" s="3">
        <v>-9</v>
      </c>
      <c r="H184" s="8">
        <f t="shared" si="4"/>
        <v>-139723.56</v>
      </c>
      <c r="I184" s="13">
        <f>D184*G184/D234</f>
        <v>-4.5144040050518544E-2</v>
      </c>
    </row>
    <row r="185" spans="1:9" x14ac:dyDescent="0.25">
      <c r="A185" t="s">
        <v>393</v>
      </c>
      <c r="B185" t="s">
        <v>392</v>
      </c>
      <c r="C185" t="s">
        <v>26</v>
      </c>
      <c r="D185" s="8">
        <v>1383.14</v>
      </c>
      <c r="E185" s="2">
        <v>44493</v>
      </c>
      <c r="F185" s="2">
        <v>44474</v>
      </c>
      <c r="G185" s="3">
        <v>-19</v>
      </c>
      <c r="H185" s="8">
        <f t="shared" si="4"/>
        <v>-26279.660000000003</v>
      </c>
      <c r="I185" s="13">
        <f>D185*G185/D234</f>
        <v>-8.4908373616733677E-3</v>
      </c>
    </row>
    <row r="186" spans="1:9" x14ac:dyDescent="0.25">
      <c r="A186" t="s">
        <v>395</v>
      </c>
      <c r="B186" t="s">
        <v>394</v>
      </c>
      <c r="C186" t="s">
        <v>26</v>
      </c>
      <c r="D186" s="8">
        <v>4544.1400000000003</v>
      </c>
      <c r="E186" s="2">
        <v>44493</v>
      </c>
      <c r="F186" s="2">
        <v>44474</v>
      </c>
      <c r="G186" s="3">
        <v>-19</v>
      </c>
      <c r="H186" s="8">
        <f t="shared" si="4"/>
        <v>-86338.66</v>
      </c>
      <c r="I186" s="13">
        <f>D186*G186/D234</f>
        <v>-2.7895624223632034E-2</v>
      </c>
    </row>
    <row r="187" spans="1:9" x14ac:dyDescent="0.25">
      <c r="A187" t="s">
        <v>397</v>
      </c>
      <c r="B187" t="s">
        <v>396</v>
      </c>
      <c r="C187" t="s">
        <v>26</v>
      </c>
      <c r="D187" s="8">
        <v>153.16</v>
      </c>
      <c r="E187" s="2">
        <v>44493</v>
      </c>
      <c r="F187" s="2">
        <v>44474</v>
      </c>
      <c r="G187" s="3">
        <v>-19</v>
      </c>
      <c r="H187" s="8">
        <f t="shared" si="4"/>
        <v>-2910.04</v>
      </c>
      <c r="I187" s="13">
        <f>D187*G187/D234</f>
        <v>-9.4022054912293242E-4</v>
      </c>
    </row>
    <row r="188" spans="1:9" x14ac:dyDescent="0.25">
      <c r="A188" t="s">
        <v>399</v>
      </c>
      <c r="B188" t="s">
        <v>398</v>
      </c>
      <c r="C188" t="s">
        <v>26</v>
      </c>
      <c r="D188" s="8">
        <v>93.77</v>
      </c>
      <c r="E188" s="2">
        <v>44493</v>
      </c>
      <c r="F188" s="2">
        <v>44474</v>
      </c>
      <c r="G188" s="3">
        <v>-19</v>
      </c>
      <c r="H188" s="8">
        <f t="shared" si="4"/>
        <v>-1781.6299999999999</v>
      </c>
      <c r="I188" s="13">
        <f>D188*G188/D234</f>
        <v>-5.7563646442450615E-4</v>
      </c>
    </row>
    <row r="189" spans="1:9" x14ac:dyDescent="0.25">
      <c r="A189" t="s">
        <v>401</v>
      </c>
      <c r="B189" t="s">
        <v>400</v>
      </c>
      <c r="C189" t="s">
        <v>26</v>
      </c>
      <c r="D189" s="8">
        <v>743.29</v>
      </c>
      <c r="E189" s="2">
        <v>44493</v>
      </c>
      <c r="F189" s="2">
        <v>44474</v>
      </c>
      <c r="G189" s="3">
        <v>-19</v>
      </c>
      <c r="H189" s="8">
        <f t="shared" si="4"/>
        <v>-14122.509999999998</v>
      </c>
      <c r="I189" s="13">
        <f>D189*G189/D234</f>
        <v>-4.5629180723268763E-3</v>
      </c>
    </row>
    <row r="190" spans="1:9" x14ac:dyDescent="0.25">
      <c r="A190" t="s">
        <v>403</v>
      </c>
      <c r="B190" t="s">
        <v>402</v>
      </c>
      <c r="C190" t="s">
        <v>26</v>
      </c>
      <c r="D190" s="8">
        <v>118.25</v>
      </c>
      <c r="E190" s="2">
        <v>44493</v>
      </c>
      <c r="F190" s="2">
        <v>44474</v>
      </c>
      <c r="G190" s="3">
        <v>-19</v>
      </c>
      <c r="H190" s="8">
        <f t="shared" si="4"/>
        <v>-2246.75</v>
      </c>
      <c r="I190" s="13">
        <f>D190*G190/D234</f>
        <v>-7.2591459867972551E-4</v>
      </c>
    </row>
    <row r="191" spans="1:9" x14ac:dyDescent="0.25">
      <c r="A191" t="s">
        <v>405</v>
      </c>
      <c r="B191" t="s">
        <v>404</v>
      </c>
      <c r="C191" t="s">
        <v>14</v>
      </c>
      <c r="D191" s="8">
        <v>5777.05</v>
      </c>
      <c r="E191" s="2">
        <v>44497</v>
      </c>
      <c r="F191" s="2">
        <v>44474</v>
      </c>
      <c r="G191" s="3">
        <v>-23</v>
      </c>
      <c r="H191" s="8">
        <f t="shared" si="4"/>
        <v>-132872.15</v>
      </c>
      <c r="I191" s="13">
        <f>D191*G191/D234</f>
        <v>-4.293038096938346E-2</v>
      </c>
    </row>
    <row r="192" spans="1:9" x14ac:dyDescent="0.25">
      <c r="A192" t="s">
        <v>407</v>
      </c>
      <c r="B192" t="s">
        <v>406</v>
      </c>
      <c r="C192" t="s">
        <v>253</v>
      </c>
      <c r="D192" s="8">
        <v>813.89</v>
      </c>
      <c r="E192" s="2">
        <v>44499</v>
      </c>
      <c r="F192" s="2">
        <v>44475</v>
      </c>
      <c r="G192" s="3">
        <v>-24</v>
      </c>
      <c r="H192" s="8">
        <f t="shared" si="4"/>
        <v>-19533.36</v>
      </c>
      <c r="I192" s="13">
        <f>D192*G192/D234</f>
        <v>-6.3111388384406823E-3</v>
      </c>
    </row>
    <row r="193" spans="1:9" x14ac:dyDescent="0.25">
      <c r="A193" t="s">
        <v>409</v>
      </c>
      <c r="B193" t="s">
        <v>408</v>
      </c>
      <c r="C193" t="s">
        <v>1</v>
      </c>
      <c r="D193" s="8">
        <v>316.85000000000002</v>
      </c>
      <c r="E193" s="2">
        <v>44505</v>
      </c>
      <c r="F193" s="2">
        <v>44482</v>
      </c>
      <c r="G193" s="3">
        <v>-23</v>
      </c>
      <c r="H193" s="8">
        <f t="shared" si="4"/>
        <v>-7287.55</v>
      </c>
      <c r="I193" s="13">
        <f>D193*G193/D234</f>
        <v>-2.3545739105857054E-3</v>
      </c>
    </row>
    <row r="194" spans="1:9" x14ac:dyDescent="0.25">
      <c r="A194" t="s">
        <v>412</v>
      </c>
      <c r="B194" t="s">
        <v>410</v>
      </c>
      <c r="C194" t="s">
        <v>411</v>
      </c>
      <c r="D194" s="8">
        <v>1950.19</v>
      </c>
      <c r="E194" s="2">
        <v>44486</v>
      </c>
      <c r="F194" s="2">
        <v>44474</v>
      </c>
      <c r="G194" s="3">
        <v>-12</v>
      </c>
      <c r="H194" s="8">
        <f t="shared" si="4"/>
        <v>-23402.28</v>
      </c>
      <c r="I194" s="13">
        <f>D194*G194/D234</f>
        <v>-7.5611691084413336E-3</v>
      </c>
    </row>
    <row r="195" spans="1:9" x14ac:dyDescent="0.25">
      <c r="A195" t="s">
        <v>415</v>
      </c>
      <c r="B195" t="s">
        <v>413</v>
      </c>
      <c r="C195" t="s">
        <v>414</v>
      </c>
      <c r="D195" s="8">
        <v>3291.65</v>
      </c>
      <c r="E195" s="2">
        <v>44498</v>
      </c>
      <c r="F195" s="2">
        <v>44474</v>
      </c>
      <c r="G195" s="3">
        <v>-24</v>
      </c>
      <c r="H195" s="8">
        <f t="shared" si="4"/>
        <v>-78999.600000000006</v>
      </c>
      <c r="I195" s="13">
        <f>D195*G195/D234</f>
        <v>-2.5524407668792187E-2</v>
      </c>
    </row>
    <row r="196" spans="1:9" x14ac:dyDescent="0.25">
      <c r="A196" t="s">
        <v>418</v>
      </c>
      <c r="B196" t="s">
        <v>416</v>
      </c>
      <c r="C196" t="s">
        <v>417</v>
      </c>
      <c r="D196" s="8">
        <v>1950.19</v>
      </c>
      <c r="E196" s="2">
        <v>44488</v>
      </c>
      <c r="F196" s="2">
        <v>44474</v>
      </c>
      <c r="G196" s="3">
        <v>-14</v>
      </c>
      <c r="H196" s="8">
        <f t="shared" si="4"/>
        <v>-27302.66</v>
      </c>
      <c r="I196" s="13">
        <f>D196*G196/D234</f>
        <v>-8.8213639598482222E-3</v>
      </c>
    </row>
    <row r="197" spans="1:9" x14ac:dyDescent="0.25">
      <c r="A197" t="s">
        <v>420</v>
      </c>
      <c r="B197" t="s">
        <v>419</v>
      </c>
      <c r="C197" t="s">
        <v>109</v>
      </c>
      <c r="D197" s="8">
        <v>405.45</v>
      </c>
      <c r="E197" s="2">
        <v>44507</v>
      </c>
      <c r="F197" s="2">
        <v>44481</v>
      </c>
      <c r="G197" s="3">
        <v>-26</v>
      </c>
      <c r="H197" s="8">
        <f t="shared" si="4"/>
        <v>-10541.699999999999</v>
      </c>
      <c r="I197" s="13">
        <f>D197*G197/D234</f>
        <v>-3.4059748191396736E-3</v>
      </c>
    </row>
    <row r="198" spans="1:9" x14ac:dyDescent="0.25">
      <c r="A198" t="s">
        <v>422</v>
      </c>
      <c r="B198" t="s">
        <v>421</v>
      </c>
      <c r="C198" t="s">
        <v>388</v>
      </c>
      <c r="D198" s="8">
        <v>137</v>
      </c>
      <c r="E198" s="2">
        <v>44505</v>
      </c>
      <c r="F198" s="2">
        <v>44477</v>
      </c>
      <c r="G198" s="3">
        <v>-28</v>
      </c>
      <c r="H198" s="8">
        <f t="shared" si="4"/>
        <v>-3836</v>
      </c>
      <c r="I198" s="13">
        <f>D198*G198/D234</f>
        <v>-1.2393939693047412E-3</v>
      </c>
    </row>
    <row r="199" spans="1:9" x14ac:dyDescent="0.25">
      <c r="A199" t="s">
        <v>424</v>
      </c>
      <c r="B199" t="s">
        <v>423</v>
      </c>
      <c r="C199" t="s">
        <v>315</v>
      </c>
      <c r="D199" s="8">
        <v>45535.199999999997</v>
      </c>
      <c r="E199" s="2">
        <v>44506</v>
      </c>
      <c r="F199" s="2">
        <v>44489</v>
      </c>
      <c r="G199" s="3">
        <v>-17</v>
      </c>
      <c r="H199" s="8">
        <f t="shared" si="4"/>
        <v>-774098.39999999991</v>
      </c>
      <c r="I199" s="13">
        <f>D199*G199/D234</f>
        <v>-0.25010763519511187</v>
      </c>
    </row>
    <row r="200" spans="1:9" x14ac:dyDescent="0.25">
      <c r="A200" t="s">
        <v>426</v>
      </c>
      <c r="B200" t="s">
        <v>425</v>
      </c>
      <c r="C200" t="s">
        <v>116</v>
      </c>
      <c r="D200" s="8">
        <v>236.83</v>
      </c>
      <c r="E200" s="2">
        <v>44512</v>
      </c>
      <c r="F200" s="2">
        <v>44495</v>
      </c>
      <c r="G200" s="3">
        <v>-17</v>
      </c>
      <c r="H200" s="8">
        <f t="shared" si="4"/>
        <v>-4026.11</v>
      </c>
      <c r="I200" s="13">
        <f>D200*G200/D234</f>
        <v>-1.3008176365374117E-3</v>
      </c>
    </row>
    <row r="201" spans="1:9" x14ac:dyDescent="0.25">
      <c r="A201" t="s">
        <v>428</v>
      </c>
      <c r="B201" t="s">
        <v>427</v>
      </c>
      <c r="C201" t="s">
        <v>14</v>
      </c>
      <c r="D201" s="8">
        <v>5777.05</v>
      </c>
      <c r="E201" s="2">
        <v>44512</v>
      </c>
      <c r="F201" s="2">
        <v>44495</v>
      </c>
      <c r="G201" s="3">
        <v>-17</v>
      </c>
      <c r="H201" s="8">
        <f t="shared" si="4"/>
        <v>-98209.85</v>
      </c>
      <c r="I201" s="13">
        <f>D201*G201/D234</f>
        <v>-3.1731151151283429E-2</v>
      </c>
    </row>
    <row r="202" spans="1:9" x14ac:dyDescent="0.25">
      <c r="A202" t="s">
        <v>431</v>
      </c>
      <c r="B202" t="s">
        <v>429</v>
      </c>
      <c r="C202" t="s">
        <v>430</v>
      </c>
      <c r="D202" s="8">
        <v>2585.96</v>
      </c>
      <c r="E202" s="2">
        <v>44513</v>
      </c>
      <c r="F202" s="2">
        <v>44518</v>
      </c>
      <c r="G202" s="3">
        <v>5</v>
      </c>
      <c r="H202" s="8">
        <f t="shared" si="4"/>
        <v>12929.8</v>
      </c>
      <c r="I202" s="13">
        <f>D202*G202/D234</f>
        <v>4.1775589531586133E-3</v>
      </c>
    </row>
    <row r="203" spans="1:9" x14ac:dyDescent="0.25">
      <c r="A203" t="s">
        <v>433</v>
      </c>
      <c r="B203" t="s">
        <v>432</v>
      </c>
      <c r="C203" t="s">
        <v>8</v>
      </c>
      <c r="D203" s="8">
        <v>346.94</v>
      </c>
      <c r="E203" s="2">
        <v>44519</v>
      </c>
      <c r="F203" s="2">
        <v>44505</v>
      </c>
      <c r="G203" s="3">
        <v>-14</v>
      </c>
      <c r="H203" s="8">
        <f t="shared" si="4"/>
        <v>-4857.16</v>
      </c>
      <c r="I203" s="13">
        <f>D203*G203/D234</f>
        <v>-1.5693260719364483E-3</v>
      </c>
    </row>
    <row r="204" spans="1:9" x14ac:dyDescent="0.25">
      <c r="A204" t="s">
        <v>436</v>
      </c>
      <c r="B204" t="s">
        <v>434</v>
      </c>
      <c r="C204" t="s">
        <v>435</v>
      </c>
      <c r="D204" s="8">
        <v>690</v>
      </c>
      <c r="E204" s="2">
        <v>44528</v>
      </c>
      <c r="F204" s="2">
        <v>44510</v>
      </c>
      <c r="G204" s="3">
        <v>-18</v>
      </c>
      <c r="H204" s="8">
        <f t="shared" si="4"/>
        <v>-12420</v>
      </c>
      <c r="I204" s="13">
        <f>D204*G204/D234</f>
        <v>-4.0128449162577908E-3</v>
      </c>
    </row>
    <row r="205" spans="1:9" x14ac:dyDescent="0.25">
      <c r="A205" t="s">
        <v>438</v>
      </c>
      <c r="B205" t="s">
        <v>437</v>
      </c>
      <c r="C205" t="s">
        <v>61</v>
      </c>
      <c r="D205" s="8">
        <v>143.44999999999999</v>
      </c>
      <c r="E205" s="2">
        <v>44521</v>
      </c>
      <c r="F205" s="2">
        <v>44510</v>
      </c>
      <c r="G205" s="3">
        <v>-11</v>
      </c>
      <c r="H205" s="8">
        <f t="shared" si="4"/>
        <v>-1577.9499999999998</v>
      </c>
      <c r="I205" s="13">
        <f>D205*G205/D234</f>
        <v>-5.0982839256110953E-4</v>
      </c>
    </row>
    <row r="206" spans="1:9" x14ac:dyDescent="0.25">
      <c r="A206" t="s">
        <v>440</v>
      </c>
      <c r="B206" t="s">
        <v>439</v>
      </c>
      <c r="C206" t="s">
        <v>17</v>
      </c>
      <c r="D206" s="8">
        <v>22199.48</v>
      </c>
      <c r="E206" s="2">
        <v>44520</v>
      </c>
      <c r="F206" s="2">
        <v>44512</v>
      </c>
      <c r="G206" s="3">
        <v>-8</v>
      </c>
      <c r="H206" s="8">
        <f t="shared" si="4"/>
        <v>-177595.84</v>
      </c>
      <c r="I206" s="13">
        <f>D206*G206/D234</f>
        <v>-5.7380399653182923E-2</v>
      </c>
    </row>
    <row r="207" spans="1:9" x14ac:dyDescent="0.25">
      <c r="A207" t="s">
        <v>443</v>
      </c>
      <c r="B207" t="s">
        <v>441</v>
      </c>
      <c r="C207" t="s">
        <v>442</v>
      </c>
      <c r="D207" s="8">
        <v>602</v>
      </c>
      <c r="E207" s="2">
        <v>44548</v>
      </c>
      <c r="F207" s="2">
        <v>44523</v>
      </c>
      <c r="G207" s="3">
        <v>-25</v>
      </c>
      <c r="H207" s="8">
        <f t="shared" si="4"/>
        <v>-15050</v>
      </c>
      <c r="I207" s="13">
        <f>D207*G207/D234</f>
        <v>-4.8625858284766302E-3</v>
      </c>
    </row>
    <row r="208" spans="1:9" x14ac:dyDescent="0.25">
      <c r="A208" t="s">
        <v>445</v>
      </c>
      <c r="B208" t="s">
        <v>444</v>
      </c>
      <c r="C208" t="s">
        <v>1</v>
      </c>
      <c r="D208" s="8">
        <v>383.5</v>
      </c>
      <c r="E208" s="2">
        <v>44533</v>
      </c>
      <c r="F208" s="2">
        <v>44511</v>
      </c>
      <c r="G208" s="3">
        <v>-22</v>
      </c>
      <c r="H208" s="8">
        <f t="shared" si="4"/>
        <v>-8437</v>
      </c>
      <c r="I208" s="13">
        <f>D208*G208/D234</f>
        <v>-2.7259559225818824E-3</v>
      </c>
    </row>
    <row r="209" spans="1:9" x14ac:dyDescent="0.25">
      <c r="A209" t="s">
        <v>447</v>
      </c>
      <c r="B209" t="s">
        <v>446</v>
      </c>
      <c r="C209" t="s">
        <v>11</v>
      </c>
      <c r="D209" s="8">
        <v>127716.71</v>
      </c>
      <c r="E209" s="2">
        <v>44533</v>
      </c>
      <c r="F209" s="2">
        <v>44525</v>
      </c>
      <c r="G209" s="3">
        <v>-8</v>
      </c>
      <c r="H209" s="8">
        <f t="shared" si="4"/>
        <v>-1021733.68</v>
      </c>
      <c r="I209" s="13">
        <f>D209*G209/D234</f>
        <v>-0.3301174560030084</v>
      </c>
    </row>
    <row r="210" spans="1:9" x14ac:dyDescent="0.25">
      <c r="A210" t="s">
        <v>450</v>
      </c>
      <c r="B210" t="s">
        <v>448</v>
      </c>
      <c r="C210" t="s">
        <v>449</v>
      </c>
      <c r="D210" s="8">
        <v>445</v>
      </c>
      <c r="E210" s="2">
        <v>44559</v>
      </c>
      <c r="F210" s="2">
        <v>44532</v>
      </c>
      <c r="G210" s="3">
        <v>-27</v>
      </c>
      <c r="H210" s="8">
        <f t="shared" si="4"/>
        <v>-12015</v>
      </c>
      <c r="I210" s="13">
        <f>D210*G210/D234</f>
        <v>-3.8819912776841669E-3</v>
      </c>
    </row>
    <row r="211" spans="1:9" x14ac:dyDescent="0.25">
      <c r="A211" t="s">
        <v>452</v>
      </c>
      <c r="B211" t="s">
        <v>451</v>
      </c>
      <c r="C211" t="s">
        <v>20</v>
      </c>
      <c r="D211" s="8">
        <v>361619.32</v>
      </c>
      <c r="E211" s="2">
        <v>44535</v>
      </c>
      <c r="F211" s="2">
        <v>44525</v>
      </c>
      <c r="G211" s="3">
        <v>-10</v>
      </c>
      <c r="H211" s="8">
        <f t="shared" si="4"/>
        <v>-3616193.2</v>
      </c>
      <c r="I211" s="13">
        <f>D211*G211/D234</f>
        <v>-1.1683754024819639</v>
      </c>
    </row>
    <row r="212" spans="1:9" x14ac:dyDescent="0.25">
      <c r="A212" t="s">
        <v>454</v>
      </c>
      <c r="B212" t="s">
        <v>453</v>
      </c>
      <c r="C212" t="s">
        <v>85</v>
      </c>
      <c r="D212" s="8">
        <v>13880.25</v>
      </c>
      <c r="E212" s="2">
        <v>44535</v>
      </c>
      <c r="F212" s="2">
        <v>44525</v>
      </c>
      <c r="G212" s="3">
        <v>-10</v>
      </c>
      <c r="H212" s="8">
        <f t="shared" si="4"/>
        <v>-138802.5</v>
      </c>
      <c r="I212" s="13">
        <f>D212*G212/D234</f>
        <v>-4.4846449797815775E-2</v>
      </c>
    </row>
    <row r="213" spans="1:9" x14ac:dyDescent="0.25">
      <c r="A213" t="s">
        <v>456</v>
      </c>
      <c r="B213" t="s">
        <v>455</v>
      </c>
      <c r="C213" t="s">
        <v>85</v>
      </c>
      <c r="D213" s="8">
        <v>8115.56</v>
      </c>
      <c r="E213" s="2">
        <v>44539</v>
      </c>
      <c r="F213" s="2">
        <v>44537</v>
      </c>
      <c r="G213" s="3">
        <v>-2</v>
      </c>
      <c r="H213" s="8">
        <f t="shared" si="4"/>
        <v>-16231.12</v>
      </c>
      <c r="I213" s="13">
        <f>D213*G213/D234</f>
        <v>-5.2442002719138604E-3</v>
      </c>
    </row>
    <row r="214" spans="1:9" x14ac:dyDescent="0.25">
      <c r="A214" t="s">
        <v>459</v>
      </c>
      <c r="B214" t="s">
        <v>457</v>
      </c>
      <c r="C214" t="s">
        <v>458</v>
      </c>
      <c r="D214" s="8">
        <v>1640</v>
      </c>
      <c r="E214" s="2">
        <v>44540</v>
      </c>
      <c r="F214" s="2">
        <v>44532</v>
      </c>
      <c r="G214" s="3">
        <v>-8</v>
      </c>
      <c r="H214" s="8">
        <f t="shared" si="4"/>
        <v>-13120</v>
      </c>
      <c r="I214" s="13">
        <f>D214*G214/D234</f>
        <v>-4.2390116989776336E-3</v>
      </c>
    </row>
    <row r="215" spans="1:9" x14ac:dyDescent="0.25">
      <c r="A215" t="s">
        <v>461</v>
      </c>
      <c r="B215" t="s">
        <v>460</v>
      </c>
      <c r="C215" t="s">
        <v>14</v>
      </c>
      <c r="D215" s="8">
        <v>5777.05</v>
      </c>
      <c r="E215" s="2">
        <v>44541</v>
      </c>
      <c r="F215" s="2">
        <v>44522</v>
      </c>
      <c r="G215" s="3">
        <v>-19</v>
      </c>
      <c r="H215" s="8">
        <f t="shared" si="4"/>
        <v>-109763.95</v>
      </c>
      <c r="I215" s="13">
        <f>D215*G215/D234</f>
        <v>-3.5464227757316773E-2</v>
      </c>
    </row>
    <row r="216" spans="1:9" x14ac:dyDescent="0.25">
      <c r="A216" t="s">
        <v>463</v>
      </c>
      <c r="B216" t="s">
        <v>462</v>
      </c>
      <c r="C216" t="s">
        <v>61</v>
      </c>
      <c r="D216" s="8">
        <v>312.55</v>
      </c>
      <c r="E216" s="2">
        <v>44545</v>
      </c>
      <c r="F216" s="2">
        <v>44525</v>
      </c>
      <c r="G216" s="3">
        <v>-20</v>
      </c>
      <c r="H216" s="8">
        <f t="shared" si="4"/>
        <v>-6251</v>
      </c>
      <c r="I216" s="13">
        <f>D216*G216/D234</f>
        <v>-2.0196693696882002E-3</v>
      </c>
    </row>
    <row r="217" spans="1:9" x14ac:dyDescent="0.25">
      <c r="A217" t="s">
        <v>465</v>
      </c>
      <c r="B217" t="s">
        <v>464</v>
      </c>
      <c r="C217" t="s">
        <v>61</v>
      </c>
      <c r="D217" s="8">
        <v>392.35</v>
      </c>
      <c r="E217" s="2">
        <v>44545</v>
      </c>
      <c r="F217" s="2">
        <v>44525</v>
      </c>
      <c r="G217" s="3">
        <v>-20</v>
      </c>
      <c r="H217" s="8">
        <f t="shared" si="4"/>
        <v>-7847</v>
      </c>
      <c r="I217" s="13">
        <f>D217*G217/D234</f>
        <v>-2.5353296342894428E-3</v>
      </c>
    </row>
    <row r="218" spans="1:9" x14ac:dyDescent="0.25">
      <c r="A218" t="s">
        <v>467</v>
      </c>
      <c r="B218" t="s">
        <v>466</v>
      </c>
      <c r="C218" t="s">
        <v>8</v>
      </c>
      <c r="D218" s="8">
        <v>603.75</v>
      </c>
      <c r="E218" s="2">
        <v>44548</v>
      </c>
      <c r="F218" s="2">
        <v>44525</v>
      </c>
      <c r="G218" s="3">
        <v>-23</v>
      </c>
      <c r="H218" s="8">
        <f t="shared" si="4"/>
        <v>-13886.25</v>
      </c>
      <c r="I218" s="13">
        <f>D218*G218/D234</f>
        <v>-4.4865835522048909E-3</v>
      </c>
    </row>
    <row r="219" spans="1:9" x14ac:dyDescent="0.25">
      <c r="A219" t="s">
        <v>469</v>
      </c>
      <c r="B219" t="s">
        <v>468</v>
      </c>
      <c r="C219" t="s">
        <v>162</v>
      </c>
      <c r="D219" s="8">
        <v>38349.72</v>
      </c>
      <c r="E219" s="2">
        <v>44545</v>
      </c>
      <c r="F219" s="2">
        <v>44529</v>
      </c>
      <c r="G219" s="3">
        <v>-16</v>
      </c>
      <c r="H219" s="8">
        <f t="shared" si="4"/>
        <v>-613595.52</v>
      </c>
      <c r="I219" s="13">
        <f>D219*G219/D234</f>
        <v>-0.19824989235672749</v>
      </c>
    </row>
    <row r="220" spans="1:9" x14ac:dyDescent="0.25">
      <c r="A220" t="s">
        <v>471</v>
      </c>
      <c r="B220" t="s">
        <v>470</v>
      </c>
      <c r="C220" t="s">
        <v>11</v>
      </c>
      <c r="D220" s="8">
        <v>115049.15</v>
      </c>
      <c r="E220" s="2">
        <v>44545</v>
      </c>
      <c r="F220" s="2">
        <v>44529</v>
      </c>
      <c r="G220" s="3">
        <v>-16</v>
      </c>
      <c r="H220" s="8">
        <f>G220*D220</f>
        <v>-1840786.4</v>
      </c>
      <c r="I220" s="13">
        <f>D220*G220/D234</f>
        <v>-0.59474962537491782</v>
      </c>
    </row>
    <row r="221" spans="1:9" x14ac:dyDescent="0.25">
      <c r="A221" t="s">
        <v>472</v>
      </c>
      <c r="B221" t="s">
        <v>155</v>
      </c>
      <c r="C221" t="s">
        <v>231</v>
      </c>
      <c r="D221" s="8">
        <v>6965</v>
      </c>
      <c r="E221" s="2">
        <v>44547</v>
      </c>
      <c r="F221" s="2">
        <v>44526</v>
      </c>
      <c r="G221" s="3">
        <v>-21</v>
      </c>
      <c r="H221" s="8">
        <f t="shared" ref="H221:H233" si="5">G221*D221</f>
        <v>-146265</v>
      </c>
      <c r="I221" s="13">
        <f>D221*G221/D234</f>
        <v>-4.7257549249311248E-2</v>
      </c>
    </row>
    <row r="222" spans="1:9" x14ac:dyDescent="0.25">
      <c r="A222" t="s">
        <v>474</v>
      </c>
      <c r="B222" t="s">
        <v>473</v>
      </c>
      <c r="C222" t="s">
        <v>242</v>
      </c>
      <c r="D222" s="8">
        <v>984.27</v>
      </c>
      <c r="E222" s="2">
        <v>44548</v>
      </c>
      <c r="F222" s="2">
        <v>44536</v>
      </c>
      <c r="G222" s="3">
        <v>-12</v>
      </c>
      <c r="H222" s="8">
        <f t="shared" si="5"/>
        <v>-11811.24</v>
      </c>
      <c r="I222" s="13">
        <f>D222*G222/D234</f>
        <v>-3.8161573581884591E-3</v>
      </c>
    </row>
    <row r="223" spans="1:9" x14ac:dyDescent="0.25">
      <c r="A223" t="s">
        <v>477</v>
      </c>
      <c r="B223" t="s">
        <v>475</v>
      </c>
      <c r="C223" t="s">
        <v>476</v>
      </c>
      <c r="D223" s="8">
        <v>19462.2</v>
      </c>
      <c r="E223" s="2">
        <v>44548</v>
      </c>
      <c r="F223" s="2">
        <v>44531</v>
      </c>
      <c r="G223" s="3">
        <v>-17</v>
      </c>
      <c r="H223" s="8">
        <f t="shared" si="5"/>
        <v>-330857.40000000002</v>
      </c>
      <c r="I223" s="13">
        <f>D223*G223/D234</f>
        <v>-0.10689850528150326</v>
      </c>
    </row>
    <row r="224" spans="1:9" x14ac:dyDescent="0.25">
      <c r="A224" t="s">
        <v>479</v>
      </c>
      <c r="B224" t="s">
        <v>478</v>
      </c>
      <c r="C224" t="s">
        <v>69</v>
      </c>
      <c r="D224" s="8">
        <v>328.11</v>
      </c>
      <c r="E224" s="2">
        <v>44552</v>
      </c>
      <c r="F224" s="2">
        <v>44523</v>
      </c>
      <c r="G224" s="3">
        <v>-29</v>
      </c>
      <c r="H224" s="8">
        <f t="shared" si="5"/>
        <v>-9515.19</v>
      </c>
      <c r="I224" s="13">
        <f>D224*G224/D234</f>
        <v>-3.0743141560971793E-3</v>
      </c>
    </row>
    <row r="225" spans="1:10" x14ac:dyDescent="0.25">
      <c r="A225" t="s">
        <v>481</v>
      </c>
      <c r="B225" t="s">
        <v>480</v>
      </c>
      <c r="C225" t="s">
        <v>17</v>
      </c>
      <c r="D225" s="8">
        <v>22588.560000000001</v>
      </c>
      <c r="E225" s="2">
        <v>44549</v>
      </c>
      <c r="F225" s="2">
        <v>44536</v>
      </c>
      <c r="G225" s="3">
        <v>-13</v>
      </c>
      <c r="H225" s="8">
        <f t="shared" si="5"/>
        <v>-293651.28000000003</v>
      </c>
      <c r="I225" s="13">
        <f>D225*G225/D234</f>
        <v>-9.4877378913091226E-2</v>
      </c>
    </row>
    <row r="226" spans="1:10" x14ac:dyDescent="0.25">
      <c r="A226" t="s">
        <v>483</v>
      </c>
      <c r="B226" t="s">
        <v>482</v>
      </c>
      <c r="C226" t="s">
        <v>242</v>
      </c>
      <c r="D226" s="8">
        <v>553.73</v>
      </c>
      <c r="E226" s="2">
        <v>44555</v>
      </c>
      <c r="F226" s="2">
        <v>44536</v>
      </c>
      <c r="G226" s="3">
        <v>-19</v>
      </c>
      <c r="H226" s="8">
        <f t="shared" si="5"/>
        <v>-10520.87</v>
      </c>
      <c r="I226" s="13">
        <f>D226*G226/D234</f>
        <v>-3.3992447418767393E-3</v>
      </c>
    </row>
    <row r="227" spans="1:10" x14ac:dyDescent="0.25">
      <c r="A227" t="s">
        <v>485</v>
      </c>
      <c r="B227" t="s">
        <v>484</v>
      </c>
      <c r="C227" t="s">
        <v>14</v>
      </c>
      <c r="D227" s="8">
        <v>1289.6300000000001</v>
      </c>
      <c r="E227" s="2">
        <v>44560</v>
      </c>
      <c r="F227" s="2">
        <v>44536</v>
      </c>
      <c r="G227" s="3">
        <v>-24</v>
      </c>
      <c r="H227" s="8">
        <f t="shared" si="5"/>
        <v>-30951.120000000003</v>
      </c>
      <c r="I227" s="13">
        <f>D227*G227/D234</f>
        <v>-1.000016461710828E-2</v>
      </c>
    </row>
    <row r="228" spans="1:10" x14ac:dyDescent="0.25">
      <c r="A228" t="s">
        <v>488</v>
      </c>
      <c r="B228" t="s">
        <v>486</v>
      </c>
      <c r="C228" t="s">
        <v>487</v>
      </c>
      <c r="D228" s="8">
        <v>3500</v>
      </c>
      <c r="E228" s="2">
        <v>44559</v>
      </c>
      <c r="F228" s="2">
        <v>44543</v>
      </c>
      <c r="G228" s="3">
        <v>-16</v>
      </c>
      <c r="H228" s="8">
        <f t="shared" si="5"/>
        <v>-56000</v>
      </c>
      <c r="I228" s="13">
        <f>D228*G228/D234</f>
        <v>-1.8093342617587462E-2</v>
      </c>
    </row>
    <row r="229" spans="1:10" x14ac:dyDescent="0.25">
      <c r="A229" t="s">
        <v>490</v>
      </c>
      <c r="B229" t="s">
        <v>489</v>
      </c>
      <c r="C229" t="s">
        <v>11</v>
      </c>
      <c r="D229" s="8">
        <v>141966.6</v>
      </c>
      <c r="E229" s="2">
        <v>44559</v>
      </c>
      <c r="F229" s="2">
        <v>44545</v>
      </c>
      <c r="G229" s="3">
        <v>-14</v>
      </c>
      <c r="H229" s="8">
        <f t="shared" si="5"/>
        <v>-1987532.4000000001</v>
      </c>
      <c r="I229" s="13">
        <f>D229*G229/D234</f>
        <v>-0.64216258351349809</v>
      </c>
    </row>
    <row r="230" spans="1:10" x14ac:dyDescent="0.25">
      <c r="A230" t="s">
        <v>493</v>
      </c>
      <c r="B230" t="s">
        <v>491</v>
      </c>
      <c r="C230" t="s">
        <v>492</v>
      </c>
      <c r="D230" s="8">
        <v>12958.5</v>
      </c>
      <c r="E230" s="2">
        <v>44569</v>
      </c>
      <c r="F230" s="2">
        <v>44543</v>
      </c>
      <c r="G230" s="3">
        <v>-26</v>
      </c>
      <c r="H230" s="8">
        <f t="shared" si="5"/>
        <v>-336921</v>
      </c>
      <c r="I230" s="13">
        <f>D230*G230/D234</f>
        <v>-0.10885762657250331</v>
      </c>
    </row>
    <row r="231" spans="1:10" x14ac:dyDescent="0.25">
      <c r="A231" t="s">
        <v>496</v>
      </c>
      <c r="B231" t="s">
        <v>494</v>
      </c>
      <c r="C231" t="s">
        <v>495</v>
      </c>
      <c r="D231" s="8">
        <v>50000</v>
      </c>
      <c r="E231" s="2">
        <v>44574</v>
      </c>
      <c r="F231" s="2">
        <v>44546</v>
      </c>
      <c r="G231" s="3">
        <v>-28</v>
      </c>
      <c r="H231" s="8">
        <f t="shared" si="5"/>
        <v>-1400000</v>
      </c>
      <c r="I231" s="13">
        <f>D231*G231/D234</f>
        <v>-0.4523335654396865</v>
      </c>
    </row>
    <row r="232" spans="1:10" x14ac:dyDescent="0.25">
      <c r="A232" t="s">
        <v>498</v>
      </c>
      <c r="B232" t="s">
        <v>497</v>
      </c>
      <c r="C232" t="s">
        <v>8</v>
      </c>
      <c r="D232" s="8">
        <v>1289.72</v>
      </c>
      <c r="E232" s="2">
        <v>44576</v>
      </c>
      <c r="F232" s="2">
        <v>44547</v>
      </c>
      <c r="G232" s="3">
        <v>-29</v>
      </c>
      <c r="H232" s="8">
        <f t="shared" si="5"/>
        <v>-37401.879999999997</v>
      </c>
      <c r="I232" s="13">
        <f>D232*G232/D234</f>
        <v>-1.2084375524676644E-2</v>
      </c>
    </row>
    <row r="233" spans="1:10" x14ac:dyDescent="0.25">
      <c r="A233" t="s">
        <v>500</v>
      </c>
      <c r="B233" t="s">
        <v>499</v>
      </c>
      <c r="C233" t="s">
        <v>14</v>
      </c>
      <c r="D233" s="8">
        <v>5777.05</v>
      </c>
      <c r="E233" s="2">
        <v>44576</v>
      </c>
      <c r="F233" s="2">
        <v>44547</v>
      </c>
      <c r="G233" s="3">
        <v>-29</v>
      </c>
      <c r="H233" s="8">
        <f t="shared" si="5"/>
        <v>-167534.45000000001</v>
      </c>
      <c r="I233" s="13">
        <f>D233*G233/D234</f>
        <v>-5.4129610787483497E-2</v>
      </c>
    </row>
    <row r="234" spans="1:10" ht="13" x14ac:dyDescent="0.25">
      <c r="A234" s="4" t="s">
        <v>2</v>
      </c>
      <c r="B234" s="4" t="s">
        <v>2</v>
      </c>
      <c r="C234" s="9" t="s">
        <v>509</v>
      </c>
      <c r="D234" s="10">
        <f>SUM(D2:D233)</f>
        <v>3095061.0500000003</v>
      </c>
      <c r="E234" s="5"/>
      <c r="F234" s="5"/>
      <c r="G234" s="6"/>
      <c r="H234" s="10">
        <f>SUM(H2:H233)</f>
        <v>-46611068.519999996</v>
      </c>
      <c r="I234" s="10">
        <f>SUM(I2:I233)</f>
        <v>-15.059822009003668</v>
      </c>
      <c r="J234" s="12"/>
    </row>
    <row r="235" spans="1:10" x14ac:dyDescent="0.25">
      <c r="I235" s="12"/>
    </row>
    <row r="236" spans="1:10" x14ac:dyDescent="0.25">
      <c r="I236" s="12"/>
    </row>
    <row r="237" spans="1:10" x14ac:dyDescent="0.25">
      <c r="I237" s="12"/>
    </row>
  </sheetData>
  <phoneticPr fontId="0" type="noConversion"/>
  <pageMargins left="0.75" right="0.75" top="1" bottom="1" header="0.5" footer="0.5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2022-05-27T08:04:48Z</cp:lastPrinted>
  <dcterms:created xsi:type="dcterms:W3CDTF">2022-03-20T15:03:36Z</dcterms:created>
  <dcterms:modified xsi:type="dcterms:W3CDTF">2022-05-30T07:37:53Z</dcterms:modified>
  <cp:category/>
</cp:coreProperties>
</file>